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defaultThemeVersion="124226"/>
  <mc:AlternateContent xmlns:mc="http://schemas.openxmlformats.org/markup-compatibility/2006">
    <mc:Choice Requires="x15">
      <x15ac:absPath xmlns:x15ac="http://schemas.microsoft.com/office/spreadsheetml/2010/11/ac" url="C:\Users\drphil\Google Drive\ALL GRANT STUFF\Grant Training 2021\"/>
    </mc:Choice>
  </mc:AlternateContent>
  <xr:revisionPtr revIDLastSave="0" documentId="13_ncr:1_{E1F1B924-D6B2-4CCA-A1DA-891CC58C432B}" xr6:coauthVersionLast="36" xr6:coauthVersionMax="36" xr10:uidLastSave="{00000000-0000-0000-0000-000000000000}"/>
  <bookViews>
    <workbookView xWindow="0" yWindow="0" windowWidth="25740" windowHeight="7050" xr2:uid="{00000000-000D-0000-FFFF-FFFF00000000}"/>
  </bookViews>
  <sheets>
    <sheet name="SF 424A" sheetId="1" r:id="rId1"/>
    <sheet name="Personnel " sheetId="2" r:id="rId2"/>
    <sheet name="Fringe Benefits" sheetId="3" r:id="rId3"/>
    <sheet name="Travel" sheetId="4" r:id="rId4"/>
    <sheet name="Equipment NA" sheetId="5" r:id="rId5"/>
    <sheet name="Supplies" sheetId="6" r:id="rId6"/>
    <sheet name="Contractual" sheetId="7" r:id="rId7"/>
    <sheet name="Construction NA" sheetId="8" r:id="rId8"/>
    <sheet name="Other" sheetId="9" r:id="rId9"/>
    <sheet name="Calculations" sheetId="13" r:id="rId10"/>
  </sheets>
  <definedNames>
    <definedName name="_xlnm.Print_Area" localSheetId="6">Contractual!$B$4:$H$38</definedName>
    <definedName name="_xlnm.Print_Area" localSheetId="0">'SF 424A'!$A$1:$H$32</definedName>
  </definedNames>
  <calcPr calcId="191029"/>
</workbook>
</file>

<file path=xl/calcChain.xml><?xml version="1.0" encoding="utf-8"?>
<calcChain xmlns="http://schemas.openxmlformats.org/spreadsheetml/2006/main">
  <c r="H28" i="7" l="1"/>
  <c r="H30" i="7"/>
  <c r="H31" i="7"/>
  <c r="H34" i="7"/>
  <c r="H36" i="7"/>
  <c r="F45" i="7" l="1"/>
  <c r="W29" i="13"/>
  <c r="H37" i="7"/>
  <c r="C9" i="13"/>
  <c r="C8" i="13"/>
  <c r="C7" i="13"/>
  <c r="N15" i="7"/>
  <c r="F15" i="7"/>
  <c r="F22" i="7"/>
  <c r="F9" i="7"/>
  <c r="F8" i="7"/>
  <c r="F7" i="7"/>
  <c r="H11" i="4"/>
  <c r="F26" i="1"/>
  <c r="H51" i="7" l="1"/>
  <c r="H45" i="7"/>
  <c r="E18" i="9"/>
  <c r="E12" i="9"/>
  <c r="C11" i="13" s="1"/>
  <c r="F12" i="7"/>
  <c r="H12" i="7" s="1"/>
  <c r="H13" i="7" s="1"/>
  <c r="H47" i="7"/>
  <c r="H20" i="4"/>
  <c r="H18" i="1" s="1"/>
  <c r="H49" i="7"/>
  <c r="H7" i="7"/>
  <c r="E7" i="6"/>
  <c r="H50" i="7"/>
  <c r="E19" i="6"/>
  <c r="H46" i="7"/>
  <c r="E21" i="9"/>
  <c r="E18" i="6"/>
  <c r="E17" i="6"/>
  <c r="E8" i="6"/>
  <c r="E10" i="6" s="1"/>
  <c r="H22" i="7"/>
  <c r="H23" i="7" s="1"/>
  <c r="H18" i="7"/>
  <c r="H19" i="7" s="1"/>
  <c r="H15" i="7"/>
  <c r="H16" i="7" s="1"/>
  <c r="I5" i="2"/>
  <c r="G16" i="3" s="1"/>
  <c r="H9" i="7"/>
  <c r="H8" i="7"/>
  <c r="F13" i="3"/>
  <c r="F15" i="3" s="1"/>
  <c r="I11" i="2"/>
  <c r="G23" i="3" s="1"/>
  <c r="I10" i="2"/>
  <c r="G22" i="3" s="1"/>
  <c r="I4" i="2"/>
  <c r="G15" i="3" s="1"/>
  <c r="D44" i="1"/>
  <c r="D43" i="1"/>
  <c r="H25" i="1"/>
  <c r="E24" i="1"/>
  <c r="E26" i="1" s="1"/>
  <c r="H45" i="1"/>
  <c r="F45" i="1"/>
  <c r="E45" i="1"/>
  <c r="G45" i="1"/>
  <c r="H39" i="1"/>
  <c r="H38" i="1"/>
  <c r="H37" i="1"/>
  <c r="H36" i="1"/>
  <c r="G40" i="1"/>
  <c r="F40" i="1"/>
  <c r="E40" i="1"/>
  <c r="H53" i="1"/>
  <c r="G53" i="1"/>
  <c r="F53" i="1"/>
  <c r="E53" i="1"/>
  <c r="H11" i="1"/>
  <c r="H28" i="1"/>
  <c r="H22" i="1"/>
  <c r="H19" i="1"/>
  <c r="H10" i="1"/>
  <c r="H9" i="1"/>
  <c r="H8" i="1"/>
  <c r="G12" i="1"/>
  <c r="F12" i="1"/>
  <c r="E12" i="1"/>
  <c r="D12" i="1"/>
  <c r="E20" i="6" l="1"/>
  <c r="H20" i="1" s="1"/>
  <c r="H10" i="7"/>
  <c r="H12" i="1"/>
  <c r="D45" i="1"/>
  <c r="H40" i="1"/>
  <c r="F16" i="3"/>
  <c r="H16" i="3" s="1"/>
  <c r="H23" i="1"/>
  <c r="H53" i="7"/>
  <c r="G26" i="3"/>
  <c r="I12" i="2"/>
  <c r="H15" i="3"/>
  <c r="F22" i="3"/>
  <c r="H22" i="3" s="1"/>
  <c r="F23" i="3"/>
  <c r="H23" i="3" s="1"/>
  <c r="G18" i="3"/>
  <c r="I6" i="2"/>
  <c r="C4" i="13" s="1"/>
  <c r="H39" i="7" l="1"/>
  <c r="C10" i="13" s="1"/>
  <c r="H11" i="7"/>
  <c r="H21" i="1"/>
  <c r="H18" i="3"/>
  <c r="C5" i="13" s="1"/>
  <c r="D24" i="1"/>
  <c r="D26" i="1" s="1"/>
  <c r="H26" i="3"/>
  <c r="G26" i="1" s="1"/>
  <c r="C22" i="13" l="1"/>
  <c r="H12" i="13" s="1"/>
  <c r="H14" i="13" s="1"/>
  <c r="N10" i="7"/>
  <c r="N12" i="7" s="1"/>
  <c r="N18" i="7"/>
  <c r="H16" i="1"/>
  <c r="H17" i="1"/>
  <c r="H24" i="1" l="1"/>
  <c r="H26" i="1" s="1"/>
</calcChain>
</file>

<file path=xl/sharedStrings.xml><?xml version="1.0" encoding="utf-8"?>
<sst xmlns="http://schemas.openxmlformats.org/spreadsheetml/2006/main" count="331" uniqueCount="233">
  <si>
    <t>Applicant Name:</t>
  </si>
  <si>
    <t>Budget Information - Non Construction Programs</t>
  </si>
  <si>
    <t>OMB Approval No. 0348-0044</t>
  </si>
  <si>
    <t>Section A - Budget Summary</t>
  </si>
  <si>
    <t>Estimated Unobligated Funds</t>
  </si>
  <si>
    <t>New or Revised Budget</t>
  </si>
  <si>
    <t>1.</t>
  </si>
  <si>
    <t>2.</t>
  </si>
  <si>
    <t>3.</t>
  </si>
  <si>
    <t>4.</t>
  </si>
  <si>
    <t>5.</t>
  </si>
  <si>
    <t>Totals</t>
  </si>
  <si>
    <t>Section B - Budget Categories</t>
  </si>
  <si>
    <t>Total (5)</t>
  </si>
  <si>
    <t>Grant Program, Function or Activity</t>
  </si>
  <si>
    <t>6.</t>
  </si>
  <si>
    <t>Object Class Categories</t>
  </si>
  <si>
    <t>a.  Personnel</t>
  </si>
  <si>
    <t>b.  Fringe Benefits</t>
  </si>
  <si>
    <t>c.  Travel</t>
  </si>
  <si>
    <t>d.  Equipment</t>
  </si>
  <si>
    <t>e.  Supplies</t>
  </si>
  <si>
    <t>g.  Construction</t>
  </si>
  <si>
    <t>f.  Contractual</t>
  </si>
  <si>
    <t>h.  Other</t>
  </si>
  <si>
    <t>j.  Indirect Charges</t>
  </si>
  <si>
    <t>Program Income</t>
  </si>
  <si>
    <t>7.</t>
  </si>
  <si>
    <t>Previous Edition Usable</t>
  </si>
  <si>
    <t>Authorized for Local Reproduction</t>
  </si>
  <si>
    <t>(1)</t>
  </si>
  <si>
    <t>(2)</t>
  </si>
  <si>
    <t>(3)</t>
  </si>
  <si>
    <t>(4)</t>
  </si>
  <si>
    <t>Prescribed by OMB Circular A-102</t>
  </si>
  <si>
    <r>
      <t>SF-424A</t>
    </r>
    <r>
      <rPr>
        <sz val="9"/>
        <rFont val="Arial Narrow"/>
        <family val="2"/>
      </rPr>
      <t xml:space="preserve"> (Rev. 4-92) </t>
    </r>
  </si>
  <si>
    <t xml:space="preserve">              </t>
  </si>
  <si>
    <t>Section C - Non-Federal Resources</t>
  </si>
  <si>
    <t>(a) Grant Program</t>
  </si>
  <si>
    <t>(d) Other Sources</t>
  </si>
  <si>
    <t>(c ) State</t>
  </si>
  <si>
    <t>(b) Applicant</t>
  </si>
  <si>
    <t>8.</t>
  </si>
  <si>
    <t>9.</t>
  </si>
  <si>
    <t>10.</t>
  </si>
  <si>
    <t>11.</t>
  </si>
  <si>
    <t>12.</t>
  </si>
  <si>
    <r>
      <t>Total</t>
    </r>
    <r>
      <rPr>
        <sz val="9"/>
        <rFont val="Arial Narrow"/>
        <family val="2"/>
      </rPr>
      <t xml:space="preserve"> (sum of lines 8 - 11)</t>
    </r>
  </si>
  <si>
    <t>Federal</t>
  </si>
  <si>
    <t>13.</t>
  </si>
  <si>
    <t>14.</t>
  </si>
  <si>
    <t>15.</t>
  </si>
  <si>
    <t>Non-Federal</t>
  </si>
  <si>
    <t>Section D - Forecasted Cash Needs</t>
  </si>
  <si>
    <t>4th quarter</t>
  </si>
  <si>
    <t>3rd Quarter</t>
  </si>
  <si>
    <t>2nd Quarter</t>
  </si>
  <si>
    <t>1st Quarter</t>
  </si>
  <si>
    <t>Total for 1st Year</t>
  </si>
  <si>
    <t>Section E - Budget Estimates of Federal Funds Needed for Balance of the Project</t>
  </si>
  <si>
    <t>(c ) Second</t>
  </si>
  <si>
    <t>(e) Fourth</t>
  </si>
  <si>
    <t>(d) Third</t>
  </si>
  <si>
    <t>(b) First</t>
  </si>
  <si>
    <t>16.</t>
  </si>
  <si>
    <t>17.</t>
  </si>
  <si>
    <t>18.</t>
  </si>
  <si>
    <t>19.</t>
  </si>
  <si>
    <t>20.</t>
  </si>
  <si>
    <r>
      <t>Total</t>
    </r>
    <r>
      <rPr>
        <sz val="9"/>
        <rFont val="Arial Narrow"/>
        <family val="2"/>
      </rPr>
      <t xml:space="preserve"> (sum of lines 13 and 14)</t>
    </r>
  </si>
  <si>
    <t>Future Funding Periods (Years)</t>
  </si>
  <si>
    <r>
      <t>Total</t>
    </r>
    <r>
      <rPr>
        <sz val="9"/>
        <rFont val="Arial Narrow"/>
        <family val="2"/>
      </rPr>
      <t xml:space="preserve"> (sum of lines 16-19)</t>
    </r>
  </si>
  <si>
    <t>Section F - Other Budget Information</t>
  </si>
  <si>
    <t>21. Direct Charges</t>
  </si>
  <si>
    <t>22. Indirect Charges</t>
  </si>
  <si>
    <t>23.  Remarks</t>
  </si>
  <si>
    <t xml:space="preserve">Federal </t>
  </si>
  <si>
    <t xml:space="preserve">Non-Federal </t>
  </si>
  <si>
    <t>Total</t>
  </si>
  <si>
    <t>Grant Program Function or Activity</t>
  </si>
  <si>
    <t>Catalog of Federal Domestic Assistance Number</t>
  </si>
  <si>
    <t>(a)</t>
  </si>
  <si>
    <t>(b)</t>
  </si>
  <si>
    <t>(c )</t>
  </si>
  <si>
    <t>(d)</t>
  </si>
  <si>
    <t>(e)</t>
  </si>
  <si>
    <t>(f)</t>
  </si>
  <si>
    <t>(g)</t>
  </si>
  <si>
    <r>
      <t xml:space="preserve">k.  </t>
    </r>
    <r>
      <rPr>
        <b/>
        <sz val="9"/>
        <rFont val="Arial Narrow"/>
        <family val="2"/>
      </rPr>
      <t>Totals</t>
    </r>
    <r>
      <rPr>
        <sz val="9"/>
        <rFont val="Arial Narrow"/>
        <family val="2"/>
      </rPr>
      <t xml:space="preserve"> (sum of 6i-6j)</t>
    </r>
  </si>
  <si>
    <r>
      <t xml:space="preserve">(e) </t>
    </r>
    <r>
      <rPr>
        <b/>
        <sz val="9"/>
        <rFont val="Arial Narrow"/>
        <family val="2"/>
      </rPr>
      <t>Totals</t>
    </r>
  </si>
  <si>
    <t>i.  Total Direct Charges (sum of 6a-6h)</t>
  </si>
  <si>
    <t>Award Number:</t>
  </si>
  <si>
    <t xml:space="preserve">Position </t>
  </si>
  <si>
    <t>Name</t>
  </si>
  <si>
    <t xml:space="preserve">Key Staff </t>
  </si>
  <si>
    <t xml:space="preserve">Annual Salary/Rate </t>
  </si>
  <si>
    <t xml:space="preserve">Level of Effort </t>
  </si>
  <si>
    <t xml:space="preserve">Total Salary Charged to Award </t>
  </si>
  <si>
    <t>Federal Request</t>
  </si>
  <si>
    <t>Non-Federal Match</t>
  </si>
  <si>
    <t>Project Director</t>
  </si>
  <si>
    <t>Carmen Irving</t>
  </si>
  <si>
    <t>Yes</t>
  </si>
  <si>
    <t>Project Coordinator</t>
  </si>
  <si>
    <t>No</t>
  </si>
  <si>
    <t>Lead Parent Coordinator</t>
  </si>
  <si>
    <t>Service Coordinator 1</t>
  </si>
  <si>
    <t>Service Coordinator 2</t>
  </si>
  <si>
    <t>1A</t>
  </si>
  <si>
    <t>Justification</t>
  </si>
  <si>
    <t>Lead Parent Coordinator (LPC) will provide parent engagement, mentoring, cultural engagement, and decision-making input to the Council for Union County Families, the Mosaic Project (SOC) governing board, and member organizations. LPC will be a person with lived experience as a parent of a child with multisystem/SED involvement.</t>
  </si>
  <si>
    <t>Project Director (PD) will provide grant oversight and is key staff as required by FOA. Project Director will supervise Project Coordinator and ensure implementation of activities, required evaluation and oversight, and all administrative functions of the project. PD will convene and facilitate the Mosaic Project (SOC) governing board.</t>
  </si>
  <si>
    <t>High-Fidelity Wraparound Coordinator</t>
  </si>
  <si>
    <t>Executive Director</t>
  </si>
  <si>
    <t>Philip Atkins, PhD</t>
  </si>
  <si>
    <t>Total Salary Charged to Award as Match</t>
  </si>
  <si>
    <t>Administrative Assistant</t>
  </si>
  <si>
    <t>Debra Schaner</t>
  </si>
  <si>
    <t>Administrative Assistant (AA) provides overall clerical, payroll, invoicing, reception, and support services for Project Director and Project Coordinator. Source of funds: Local Tax Levy or State GRF.</t>
  </si>
  <si>
    <t>Executive Director (ED) provides direct oversight, supervision, and administrative direction for the Project Director and Project Coordinator. ED is responsible for the administrative and fiscal applicant agency. Source of funds: Local Tax Levy or State GRF.</t>
  </si>
  <si>
    <t>Federal Request Section B, Column 3, Line 6a</t>
  </si>
  <si>
    <t>Non-Federal Match Section B, Column 4, Line 6a</t>
  </si>
  <si>
    <t>Personnel B 6a</t>
  </si>
  <si>
    <t>Fringe Benefits B 6b</t>
  </si>
  <si>
    <t>Fringe Category:</t>
  </si>
  <si>
    <t>Ohio Public Employee's Retirement System (OPERS)</t>
  </si>
  <si>
    <t>Health Insurance</t>
  </si>
  <si>
    <t>Medicare</t>
  </si>
  <si>
    <t>Worker's Compensation</t>
  </si>
  <si>
    <t>Unemployment</t>
  </si>
  <si>
    <t>Life, Dental, Vision</t>
  </si>
  <si>
    <t>Rate</t>
  </si>
  <si>
    <t>Total Fringe Charged to Award</t>
  </si>
  <si>
    <t>TOTAL FRINGE RATE</t>
  </si>
  <si>
    <t>Total Fringe Charged to Award as Match</t>
  </si>
  <si>
    <t>Travel B 6c</t>
  </si>
  <si>
    <t>Purpose</t>
  </si>
  <si>
    <t>Destination</t>
  </si>
  <si>
    <t>Item</t>
  </si>
  <si>
    <t>Calculation</t>
  </si>
  <si>
    <t>Travel Cost Chard to the Award</t>
  </si>
  <si>
    <t>Contractor</t>
  </si>
  <si>
    <t>Service</t>
  </si>
  <si>
    <t>Key Personnel</t>
  </si>
  <si>
    <t>Evaluation</t>
  </si>
  <si>
    <t>Tammy L. Collins, PhD</t>
  </si>
  <si>
    <t xml:space="preserve">Total Contract Charged to Award </t>
  </si>
  <si>
    <t>Contractor Subtotal</t>
  </si>
  <si>
    <t>University contract service to provide evaluation, technical assistance and reporting for required grant measures and analysis of data. Evaluator will do both process and outcome measures, quantitative scoring on inventories, and qualitative focus groups.</t>
  </si>
  <si>
    <t xml:space="preserve">Annual Rate </t>
  </si>
  <si>
    <t>Social Norms Marketing, Web Site, Client Portal</t>
  </si>
  <si>
    <t>Susan Boomstra</t>
  </si>
  <si>
    <t>Susan Hanson</t>
  </si>
  <si>
    <t>Central Intake, Crisis Calls, 24/7 Licensed Staffing</t>
  </si>
  <si>
    <t>Entry portal for Mosaic Project System of Care; Representation on Mosaic Project Governing Board</t>
  </si>
  <si>
    <t>Provision of required behavioral health services</t>
  </si>
  <si>
    <t xml:space="preserve">Non-Federal Match </t>
  </si>
  <si>
    <t>Alternative Peer Groups (APG)</t>
  </si>
  <si>
    <t xml:space="preserve">Total Match Charged to Award </t>
  </si>
  <si>
    <t>Provision of evidence-based Alternative Peer Groups for youth with lived experience (recovery supports). Source of funds: State GRF, Local Tax Levy, Ohio Strong Families - Safe Communities Initiative</t>
  </si>
  <si>
    <t>Ohio Guidestone (BH Provider)</t>
  </si>
  <si>
    <t>Contractor Match Total</t>
  </si>
  <si>
    <t>Total Federal Contract Services</t>
  </si>
  <si>
    <t>Item(s)</t>
  </si>
  <si>
    <t>Cost</t>
  </si>
  <si>
    <t>1a</t>
  </si>
  <si>
    <t>General Office Supplies</t>
  </si>
  <si>
    <t>Price per position based on monthly organizational allocation - general operations of the project</t>
  </si>
  <si>
    <t>$46 x 2 positions x 12 months</t>
  </si>
  <si>
    <t>Printed materials, Central Intake promotions</t>
  </si>
  <si>
    <t>Consumable materials to promote access to services and central intake</t>
  </si>
  <si>
    <t>OTHER</t>
  </si>
  <si>
    <t>Supplies</t>
  </si>
  <si>
    <t>Local mileage</t>
  </si>
  <si>
    <t>Local travel, meetings, service reviews, etc.</t>
  </si>
  <si>
    <t xml:space="preserve">Local mileage for Key Personnel </t>
  </si>
  <si>
    <t>Total Travel Match</t>
  </si>
  <si>
    <t>Total Federal Request</t>
  </si>
  <si>
    <t>Total Non-Federal Match</t>
  </si>
  <si>
    <t>Total Federal Other</t>
  </si>
  <si>
    <t>Total Non-Federal Match Other</t>
  </si>
  <si>
    <t>Financial Management</t>
  </si>
  <si>
    <t>x 18%</t>
  </si>
  <si>
    <t xml:space="preserve">Copies </t>
  </si>
  <si>
    <t>Standard internal printing and copying for Key Personnel</t>
  </si>
  <si>
    <t>500/month x 12 months x .03</t>
  </si>
  <si>
    <t>Estimated to serve approximately 200 youth/families per year</t>
  </si>
  <si>
    <t>Public information and access materials, web site, development of client and community consumable materials, annual program reports, educational materials, publications, social norms marketing - stigma reduction</t>
  </si>
  <si>
    <t>Hi-Fidelity Wrap Coordinator (HFWC) will provide intensive, high-fidelity wraparound services for youth with SED and their families. HFWC will supervise contract services for Hi-Fidelity Wraparound facilitators as needed. Source of funds: State GRF, Ohio Strong Families - Safe Communities Initiative, Local Tax Levy. Annual rate includes salary and benefits.</t>
  </si>
  <si>
    <t>$86 x 2 positions x 12 months</t>
  </si>
  <si>
    <t>Crisis hotline and crisis text.</t>
  </si>
  <si>
    <t>24/7 Crisis Hotline and Text Line</t>
  </si>
  <si>
    <t>Funds to assist non-Medicaid youth/families in obtaining required behavioral health services including assessment, outpatient, crisis, IHBT, day services, respite, TFC, etc. Providers include (but are not limited to): Nationwide Children's Hospital, Maryhaven, Ohio Guidestone, Pomegranate Hospital, Oesterlin respite, etc. Source of funds: State GRF, Strong Families-Safe Communities, Local Tax Levy</t>
  </si>
  <si>
    <t>Funds will be used for  eligible services, services that are not sufficiently covered by health plans, and for youth/families who have been formally determined to require services that are unaffordable to them.</t>
  </si>
  <si>
    <t>Parent Educator</t>
  </si>
  <si>
    <t>Provide evidence-based parenting curricula, serve as back up support to Lead Parent Coordinator, provide parent mentoring, provide parent support groups. $45,000 base salary + 31.15% of base for fringe benefits.</t>
  </si>
  <si>
    <t>Contract fiscal services based on percentage of business contract to total budget. Total contract = $86,620, Total Organization Budget with SAMHSA Request = $4,871,000; Total SAMHSA Request = 18% of budget</t>
  </si>
  <si>
    <t>Training Registrations for Adventure Therapy/ Therapeutic Recreation</t>
  </si>
  <si>
    <t xml:space="preserve">Training for EBP  </t>
  </si>
  <si>
    <t>8 particpants @ $1200 each</t>
  </si>
  <si>
    <t>School-Based Behavioral Health Navigators</t>
  </si>
  <si>
    <t>School-based screening and care navigation behavioral health providers. Source of funds: State GRF, state grants, local tax levy</t>
  </si>
  <si>
    <t>SBIRT Screening</t>
  </si>
  <si>
    <t>Wren Hawkins</t>
  </si>
  <si>
    <t>500 mi/month x 12 months x .575/mile</t>
  </si>
  <si>
    <t>Service Coordinator 2 (SC2) will provide advanced care coordination for multisystem/SED youth for the Mosaic Project (SOC). Rate includes $49,440 base salary + 31.15% of base for fringes.</t>
  </si>
  <si>
    <t>Service Coordinator 1 (SC1) will provide advanced care coordination for multisystem/SED youth for the Mosaic Project (SOC). Rate includes $49,440 base salary + 31.15% of base for fringes.</t>
  </si>
  <si>
    <t>.75 FTE Project Coordinator (PC) will supervise all direct service positions including Lead Parent Coordinator and Service Coordinators. Project Coordinator will manage the day-to-day implementation of the project. Rate includes $62,830 base salary + 31.15% of base for fringes.</t>
  </si>
  <si>
    <t>Tabitha Glass</t>
  </si>
  <si>
    <t>LGBTQIA+ Peer Support</t>
  </si>
  <si>
    <t>Provision of evidence-based youth peer support specifically for youth who idenitfy as LGBTQIA+; LGBTQIA+ cuultural competence training</t>
  </si>
  <si>
    <t>Provision of required behavioral health services; integrated behavioral health/primary care services</t>
  </si>
  <si>
    <t>Funds will be used for non-Medicaid eligible services, services that are not sufficiently covered by health plans, services to youth in primary care settings; and for youth/families who have been formally determined to require services that are unaffordable to them.</t>
  </si>
  <si>
    <t>Funds to assist youth/families in obtaining required behavioral health services including assessment, outpatient, crisis, IHBT, day services, respite, TFC, service coordination, Hi Fidelity Wraparound, etc. Providers include (but are not limited to): Nationwide Children's Hospital, Maryhaven, Ohio Guidestone, Pomegranate Hospital, Oesterlin respite, etc.</t>
  </si>
  <si>
    <t>Acccess via screening using SBIRT evidence-based practice. Source of funds: State GRF, state grants, local tax levy</t>
  </si>
  <si>
    <t>C</t>
  </si>
  <si>
    <t>Personnel</t>
  </si>
  <si>
    <t>Fringe</t>
  </si>
  <si>
    <t>Travel</t>
  </si>
  <si>
    <t>Equipment</t>
  </si>
  <si>
    <t>Contractual</t>
  </si>
  <si>
    <t>Other</t>
  </si>
  <si>
    <t>Training and registrations for evidence-based practice implementation, National Wraparound Academy, Training Institutes University of Maryland, additional Family Check Up facilitators, etc.</t>
  </si>
  <si>
    <t>SAMHSA Consent2Share; University of Maryland</t>
  </si>
  <si>
    <t>Additional .25 FTE salary for Project Coordinator (PC) will serve as Coordinator of the Council for Union County Families Project Coordinator will manage the day-to-day implementation of the project. Rate includes $62,830 base salary + 31.15% of base for fringes.</t>
  </si>
  <si>
    <t>Name of Contractor 1</t>
  </si>
  <si>
    <t>Name of Contractor 2</t>
  </si>
  <si>
    <t>Name of Contractor 3</t>
  </si>
  <si>
    <t>Name of Contractor 4</t>
  </si>
  <si>
    <t>Name of Contractor 5</t>
  </si>
  <si>
    <t>Name of Contractor 6</t>
  </si>
  <si>
    <t>Name of Contractor 7</t>
  </si>
  <si>
    <t>Name of Contractor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</si>
</sst>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_(&quot;$&quot;* #,##0_);_(&quot;$&quot;* \(#,##0\);_(&quot;$&quot;* &quot;-&quot;??_);_(@_)"/>
    <numFmt numFmtId="166" formatCode="0.0%"/>
  </numFmts>
  <fonts count="17" x14ac:knownFonts="1">
    <font>
      <sz val="10"/>
      <name val="Arial"/>
    </font>
    <font>
      <sz val="10"/>
      <name val="Arial"/>
      <family val="2"/>
    </font>
    <font>
      <sz val="10"/>
      <name val="Arial Narrow"/>
      <family val="2"/>
    </font>
    <font>
      <sz val="9"/>
      <name val="Arial Narrow"/>
      <family val="2"/>
    </font>
    <font>
      <b/>
      <sz val="14"/>
      <name val="Arial Narrow"/>
      <family val="2"/>
    </font>
    <font>
      <sz val="8"/>
      <name val="Arial Narrow"/>
      <family val="2"/>
    </font>
    <font>
      <sz val="8"/>
      <name val="Arial"/>
      <family val="2"/>
    </font>
    <font>
      <sz val="11"/>
      <name val="Arial Narrow"/>
      <family val="2"/>
    </font>
    <font>
      <sz val="8"/>
      <name val="Courier"/>
      <family val="3"/>
    </font>
    <font>
      <b/>
      <sz val="9"/>
      <name val="Arial Narrow"/>
      <family val="2"/>
    </font>
    <font>
      <sz val="7"/>
      <name val="Courier"/>
      <family val="3"/>
    </font>
    <font>
      <sz val="7"/>
      <name val="Arial Narrow"/>
      <family val="2"/>
    </font>
    <font>
      <sz val="7"/>
      <name val="Arial"/>
      <family val="2"/>
    </font>
    <font>
      <sz val="10"/>
      <name val="Arial"/>
      <family val="2"/>
    </font>
    <font>
      <b/>
      <sz val="10"/>
      <name val="Arial"/>
      <family val="2"/>
    </font>
    <font>
      <u val="singleAccounting"/>
      <sz val="10"/>
      <name val="Arial"/>
      <family val="2"/>
    </font>
    <font>
      <sz val="9"/>
      <color rgb="FF2C6797"/>
      <name val="Trebuchet MS"/>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6" tint="0.79998168889431442"/>
        <bgColor indexed="64"/>
      </patternFill>
    </fill>
  </fills>
  <borders count="24">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xf numFmtId="0" fontId="3" fillId="0" borderId="0" xfId="0" applyFont="1" applyAlignment="1">
      <alignment vertical="center"/>
    </xf>
    <xf numFmtId="0" fontId="5" fillId="0" borderId="0" xfId="0" applyFont="1" applyAlignment="1">
      <alignment horizontal="right"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vertical="center"/>
    </xf>
    <xf numFmtId="2" fontId="3" fillId="0" borderId="3" xfId="0" applyNumberFormat="1" applyFont="1" applyBorder="1" applyAlignment="1">
      <alignment horizontal="right" vertical="center"/>
    </xf>
    <xf numFmtId="0" fontId="3" fillId="0" borderId="4" xfId="0" applyFont="1" applyBorder="1" applyAlignment="1">
      <alignment horizontal="center" vertical="center"/>
    </xf>
    <xf numFmtId="2" fontId="3" fillId="0" borderId="2" xfId="0" applyNumberFormat="1" applyFont="1" applyBorder="1" applyAlignment="1">
      <alignment horizontal="right" vertical="center"/>
    </xf>
    <xf numFmtId="49" fontId="3" fillId="0" borderId="2" xfId="0" applyNumberFormat="1" applyFont="1" applyBorder="1" applyAlignment="1">
      <alignment vertical="center"/>
    </xf>
    <xf numFmtId="0" fontId="7" fillId="0" borderId="0" xfId="0" applyFont="1" applyAlignment="1">
      <alignment vertical="center"/>
    </xf>
    <xf numFmtId="0" fontId="3" fillId="0" borderId="0" xfId="0" applyFont="1" applyAlignment="1">
      <alignment horizontal="right" vertical="center"/>
    </xf>
    <xf numFmtId="0" fontId="8" fillId="0" borderId="0" xfId="0" applyFont="1" applyAlignment="1">
      <alignment horizontal="left" vertical="center"/>
    </xf>
    <xf numFmtId="0" fontId="9" fillId="0" borderId="0" xfId="0" applyFont="1" applyAlignment="1">
      <alignment horizontal="right" vertical="center" wrapText="1"/>
    </xf>
    <xf numFmtId="164" fontId="7" fillId="0" borderId="5" xfId="0" applyNumberFormat="1" applyFont="1" applyBorder="1" applyAlignment="1">
      <alignment horizontal="right" vertical="center"/>
    </xf>
    <xf numFmtId="164" fontId="7" fillId="0" borderId="6" xfId="0" applyNumberFormat="1" applyFont="1" applyBorder="1" applyAlignment="1">
      <alignment horizontal="right" vertical="center"/>
    </xf>
    <xf numFmtId="164" fontId="7" fillId="0" borderId="7" xfId="0" applyNumberFormat="1" applyFont="1" applyBorder="1" applyAlignment="1">
      <alignment horizontal="right" vertical="center"/>
    </xf>
    <xf numFmtId="164" fontId="7" fillId="0" borderId="2" xfId="0" applyNumberFormat="1" applyFont="1" applyBorder="1" applyAlignment="1">
      <alignment horizontal="right" vertical="center"/>
    </xf>
    <xf numFmtId="164" fontId="7" fillId="0" borderId="8" xfId="0" applyNumberFormat="1" applyFont="1" applyBorder="1" applyAlignment="1">
      <alignment horizontal="right" vertical="center"/>
    </xf>
    <xf numFmtId="164" fontId="7" fillId="0" borderId="3" xfId="0" applyNumberFormat="1" applyFont="1" applyBorder="1" applyAlignment="1">
      <alignment horizontal="right" vertical="center"/>
    </xf>
    <xf numFmtId="49" fontId="3" fillId="0" borderId="3" xfId="0" applyNumberFormat="1" applyFont="1" applyBorder="1" applyAlignment="1">
      <alignment vertical="center"/>
    </xf>
    <xf numFmtId="0" fontId="3" fillId="0" borderId="6" xfId="0" applyFont="1" applyBorder="1" applyAlignment="1">
      <alignment horizontal="center" vertical="center"/>
    </xf>
    <xf numFmtId="49" fontId="3" fillId="0" borderId="0" xfId="0" applyNumberFormat="1" applyFont="1" applyBorder="1" applyAlignment="1">
      <alignment vertical="center"/>
    </xf>
    <xf numFmtId="164" fontId="7" fillId="0" borderId="0" xfId="0" applyNumberFormat="1" applyFont="1" applyBorder="1"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9" xfId="0" applyFont="1" applyBorder="1" applyAlignment="1">
      <alignment horizontal="center" vertical="top"/>
    </xf>
    <xf numFmtId="0" fontId="3" fillId="0" borderId="1" xfId="0" applyFont="1" applyBorder="1" applyAlignment="1">
      <alignment horizontal="center" vertical="top"/>
    </xf>
    <xf numFmtId="0" fontId="3" fillId="0" borderId="0" xfId="0" applyFont="1" applyAlignment="1">
      <alignment horizontal="center" vertical="top"/>
    </xf>
    <xf numFmtId="0" fontId="3" fillId="0" borderId="10" xfId="0" applyFont="1" applyBorder="1" applyAlignment="1">
      <alignment vertical="top"/>
    </xf>
    <xf numFmtId="0" fontId="3" fillId="0" borderId="5" xfId="0" applyFont="1" applyBorder="1" applyAlignment="1">
      <alignment horizontal="center" vertical="center"/>
    </xf>
    <xf numFmtId="0" fontId="3" fillId="0" borderId="7" xfId="0" applyFont="1" applyBorder="1" applyAlignment="1">
      <alignment vertical="top"/>
    </xf>
    <xf numFmtId="164" fontId="3" fillId="0" borderId="5" xfId="0" applyNumberFormat="1" applyFont="1" applyBorder="1" applyAlignment="1">
      <alignment horizontal="right" vertical="center"/>
    </xf>
    <xf numFmtId="164" fontId="3" fillId="0" borderId="11" xfId="0" applyNumberFormat="1" applyFont="1" applyBorder="1" applyAlignment="1">
      <alignment horizontal="right" vertical="center"/>
    </xf>
    <xf numFmtId="164" fontId="3" fillId="0" borderId="8" xfId="0" applyNumberFormat="1" applyFont="1" applyBorder="1" applyAlignment="1">
      <alignment horizontal="right" vertical="center"/>
    </xf>
    <xf numFmtId="164" fontId="3" fillId="0" borderId="12" xfId="0" applyNumberFormat="1" applyFont="1" applyBorder="1" applyAlignment="1">
      <alignment horizontal="right" vertical="center"/>
    </xf>
    <xf numFmtId="0" fontId="7" fillId="0" borderId="8" xfId="0" applyFont="1" applyBorder="1" applyAlignment="1">
      <alignment horizontal="center" vertical="center"/>
    </xf>
    <xf numFmtId="0" fontId="7" fillId="0" borderId="13" xfId="0" applyFont="1" applyBorder="1" applyAlignment="1" applyProtection="1">
      <alignment horizontal="left" vertical="center"/>
      <protection locked="0"/>
    </xf>
    <xf numFmtId="0" fontId="7" fillId="0" borderId="11" xfId="0" applyFont="1" applyBorder="1" applyAlignment="1" applyProtection="1">
      <alignment horizontal="center" vertical="center"/>
      <protection locked="0"/>
    </xf>
    <xf numFmtId="164" fontId="7" fillId="0" borderId="11" xfId="0" applyNumberFormat="1" applyFont="1" applyBorder="1" applyAlignment="1" applyProtection="1">
      <alignment horizontal="right" vertical="center"/>
      <protection locked="0"/>
    </xf>
    <xf numFmtId="0" fontId="7" fillId="0" borderId="4"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6" xfId="0" applyNumberFormat="1" applyFont="1" applyBorder="1" applyAlignment="1" applyProtection="1">
      <alignment horizontal="right" vertical="center"/>
      <protection locked="0"/>
    </xf>
    <xf numFmtId="164" fontId="7" fillId="0" borderId="5" xfId="0" applyNumberFormat="1" applyFont="1" applyBorder="1" applyAlignment="1" applyProtection="1">
      <alignment horizontal="right" vertical="center"/>
      <protection locked="0"/>
    </xf>
    <xf numFmtId="164" fontId="3" fillId="0" borderId="11" xfId="0" applyNumberFormat="1" applyFont="1" applyBorder="1" applyAlignment="1" applyProtection="1">
      <alignment horizontal="right" vertical="center"/>
      <protection locked="0"/>
    </xf>
    <xf numFmtId="164" fontId="3" fillId="0" borderId="5" xfId="0" applyNumberFormat="1" applyFont="1" applyBorder="1" applyAlignment="1" applyProtection="1">
      <alignment horizontal="right" vertical="center"/>
      <protection locked="0"/>
    </xf>
    <xf numFmtId="49" fontId="3" fillId="0" borderId="5" xfId="0" applyNumberFormat="1" applyFont="1" applyBorder="1" applyAlignment="1" applyProtection="1">
      <alignment horizontal="left" vertical="center"/>
      <protection locked="0"/>
    </xf>
    <xf numFmtId="0" fontId="2" fillId="0" borderId="0" xfId="0" applyFont="1" applyBorder="1" applyAlignment="1" applyProtection="1">
      <alignment horizontal="right" vertical="center"/>
      <protection locked="0"/>
    </xf>
    <xf numFmtId="0" fontId="0" fillId="0" borderId="0" xfId="0" applyAlignment="1">
      <alignment horizontal="center"/>
    </xf>
    <xf numFmtId="0" fontId="13" fillId="0" borderId="0" xfId="0" applyFont="1"/>
    <xf numFmtId="0" fontId="13" fillId="0" borderId="0" xfId="0" applyFont="1" applyAlignment="1">
      <alignment wrapText="1"/>
    </xf>
    <xf numFmtId="0" fontId="0" fillId="0" borderId="0" xfId="0" applyAlignment="1">
      <alignment wrapText="1"/>
    </xf>
    <xf numFmtId="0" fontId="0" fillId="0" borderId="0" xfId="0" applyAlignment="1">
      <alignment horizontal="center" wrapText="1"/>
    </xf>
    <xf numFmtId="0" fontId="14" fillId="0" borderId="0" xfId="0" applyFont="1" applyAlignment="1">
      <alignment horizontal="center" wrapText="1"/>
    </xf>
    <xf numFmtId="0" fontId="14" fillId="0" borderId="0" xfId="0" applyFont="1"/>
    <xf numFmtId="165" fontId="0" fillId="0" borderId="0" xfId="1" applyNumberFormat="1" applyFont="1"/>
    <xf numFmtId="0" fontId="0" fillId="3" borderId="15" xfId="0" applyFill="1" applyBorder="1"/>
    <xf numFmtId="0" fontId="14" fillId="3" borderId="16" xfId="0" applyNumberFormat="1" applyFont="1" applyFill="1" applyBorder="1" applyAlignment="1">
      <alignment horizontal="center"/>
    </xf>
    <xf numFmtId="0" fontId="14" fillId="3" borderId="16" xfId="0" applyFont="1" applyFill="1" applyBorder="1" applyAlignment="1">
      <alignment horizontal="center"/>
    </xf>
    <xf numFmtId="0" fontId="14" fillId="3" borderId="17" xfId="0" applyFont="1" applyFill="1" applyBorder="1" applyAlignment="1">
      <alignment horizont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0" borderId="0" xfId="0" applyFont="1" applyAlignment="1">
      <alignment vertical="top"/>
    </xf>
    <xf numFmtId="0" fontId="13" fillId="0" borderId="0" xfId="0" applyFont="1" applyAlignment="1">
      <alignment vertical="top"/>
    </xf>
    <xf numFmtId="0" fontId="0" fillId="0" borderId="0" xfId="0" applyAlignment="1">
      <alignment vertical="top"/>
    </xf>
    <xf numFmtId="0" fontId="13" fillId="0" borderId="0" xfId="0" applyFont="1" applyAlignment="1">
      <alignment vertical="top" wrapText="1"/>
    </xf>
    <xf numFmtId="0" fontId="13" fillId="0" borderId="0" xfId="0" applyFont="1" applyAlignment="1">
      <alignment horizontal="center" vertical="top"/>
    </xf>
    <xf numFmtId="165" fontId="0" fillId="0" borderId="0" xfId="1" applyNumberFormat="1" applyFont="1" applyAlignment="1">
      <alignment vertical="top"/>
    </xf>
    <xf numFmtId="0" fontId="0" fillId="0" borderId="0" xfId="0" applyAlignment="1">
      <alignment horizontal="center" vertical="top"/>
    </xf>
    <xf numFmtId="0" fontId="13" fillId="0" borderId="0" xfId="0" applyFont="1" applyAlignment="1">
      <alignment horizontal="left" wrapText="1"/>
    </xf>
    <xf numFmtId="0" fontId="1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165" fontId="14" fillId="0" borderId="0" xfId="1" applyNumberFormat="1" applyFont="1" applyAlignment="1">
      <alignment horizontal="center"/>
    </xf>
    <xf numFmtId="165" fontId="0" fillId="0" borderId="0" xfId="0" applyNumberFormat="1"/>
    <xf numFmtId="9" fontId="0" fillId="0" borderId="0" xfId="2" applyFont="1"/>
    <xf numFmtId="9" fontId="13" fillId="0" borderId="0" xfId="2" applyFont="1" applyAlignment="1">
      <alignment horizontal="right" vertical="top" wrapText="1"/>
    </xf>
    <xf numFmtId="166" fontId="13" fillId="0" borderId="0" xfId="2" applyNumberFormat="1" applyFont="1" applyAlignment="1">
      <alignment horizontal="right" vertical="top" wrapText="1"/>
    </xf>
    <xf numFmtId="10" fontId="13" fillId="0" borderId="0" xfId="2" applyNumberFormat="1" applyFont="1" applyAlignment="1">
      <alignment horizontal="right" vertical="top" wrapText="1"/>
    </xf>
    <xf numFmtId="166" fontId="0" fillId="0" borderId="0" xfId="2" applyNumberFormat="1" applyFont="1" applyAlignment="1">
      <alignment horizontal="right"/>
    </xf>
    <xf numFmtId="10" fontId="13" fillId="0" borderId="0" xfId="0" applyNumberFormat="1" applyFont="1" applyAlignment="1">
      <alignment horizontal="right" vertical="top" wrapText="1"/>
    </xf>
    <xf numFmtId="10" fontId="13" fillId="0" borderId="0" xfId="0" applyNumberFormat="1" applyFont="1" applyAlignment="1">
      <alignment horizontal="left" vertical="top" wrapText="1"/>
    </xf>
    <xf numFmtId="10" fontId="13" fillId="0" borderId="0" xfId="0" applyNumberFormat="1" applyFont="1" applyAlignment="1">
      <alignment vertical="top" wrapText="1"/>
    </xf>
    <xf numFmtId="0" fontId="14" fillId="0" borderId="0" xfId="0" applyFont="1" applyAlignment="1">
      <alignment horizontal="right" vertical="top"/>
    </xf>
    <xf numFmtId="0" fontId="14" fillId="0" borderId="0" xfId="0" applyFont="1" applyAlignment="1">
      <alignment horizontal="left" vertical="top" wrapText="1"/>
    </xf>
    <xf numFmtId="165" fontId="0" fillId="0" borderId="0" xfId="0" applyNumberFormat="1" applyAlignment="1">
      <alignment horizontal="right" vertical="top"/>
    </xf>
    <xf numFmtId="165" fontId="14" fillId="0" borderId="0" xfId="0" applyNumberFormat="1" applyFont="1"/>
    <xf numFmtId="10" fontId="0" fillId="0" borderId="0" xfId="0" applyNumberFormat="1" applyAlignment="1">
      <alignment horizontal="right" vertical="top" wrapText="1"/>
    </xf>
    <xf numFmtId="0" fontId="13" fillId="0" borderId="0" xfId="0" applyFont="1" applyAlignment="1">
      <alignment horizontal="center" vertical="top" wrapText="1"/>
    </xf>
    <xf numFmtId="165" fontId="0" fillId="0" borderId="0" xfId="1" applyNumberFormat="1" applyFont="1" applyAlignment="1">
      <alignment vertical="top" wrapText="1"/>
    </xf>
    <xf numFmtId="0" fontId="0" fillId="0" borderId="0" xfId="0" applyAlignment="1">
      <alignment horizontal="center" vertical="top" wrapText="1"/>
    </xf>
    <xf numFmtId="0" fontId="14" fillId="0" borderId="0" xfId="0" applyFont="1" applyAlignment="1">
      <alignment vertical="top"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165" fontId="14" fillId="3" borderId="23" xfId="0" applyNumberFormat="1" applyFont="1" applyFill="1" applyBorder="1" applyAlignment="1">
      <alignment horizontal="center" wrapText="1"/>
    </xf>
    <xf numFmtId="0" fontId="0" fillId="0" borderId="3" xfId="0" applyBorder="1" applyAlignment="1">
      <alignment vertical="top"/>
    </xf>
    <xf numFmtId="0" fontId="13" fillId="0" borderId="3" xfId="0" applyFont="1" applyBorder="1" applyAlignment="1">
      <alignment vertical="top" wrapText="1"/>
    </xf>
    <xf numFmtId="0" fontId="13" fillId="0" borderId="3" xfId="0" applyFont="1" applyBorder="1" applyAlignment="1">
      <alignment horizontal="left" vertical="top" wrapText="1"/>
    </xf>
    <xf numFmtId="0" fontId="13" fillId="0" borderId="3" xfId="0" applyFont="1" applyBorder="1" applyAlignment="1">
      <alignment vertical="top"/>
    </xf>
    <xf numFmtId="165" fontId="14" fillId="0" borderId="3" xfId="1" applyNumberFormat="1" applyFont="1" applyBorder="1" applyAlignment="1">
      <alignment vertical="top"/>
    </xf>
    <xf numFmtId="0" fontId="0" fillId="0" borderId="0" xfId="0" applyBorder="1" applyAlignment="1">
      <alignment vertical="top"/>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3" fillId="0" borderId="0" xfId="0" applyFont="1" applyBorder="1" applyAlignment="1">
      <alignment vertical="top"/>
    </xf>
    <xf numFmtId="165" fontId="0" fillId="0" borderId="0" xfId="1" applyNumberFormat="1" applyFont="1" applyBorder="1" applyAlignment="1">
      <alignment vertical="top"/>
    </xf>
    <xf numFmtId="0" fontId="0" fillId="0" borderId="0" xfId="0" applyBorder="1" applyAlignment="1">
      <alignment horizontal="center" vertical="top"/>
    </xf>
    <xf numFmtId="0" fontId="0" fillId="0" borderId="3" xfId="0" applyBorder="1"/>
    <xf numFmtId="165" fontId="14" fillId="0" borderId="3" xfId="0" applyNumberFormat="1" applyFont="1" applyBorder="1"/>
    <xf numFmtId="165" fontId="14" fillId="0" borderId="0" xfId="1" applyNumberFormat="1" applyFont="1"/>
    <xf numFmtId="10" fontId="13" fillId="0" borderId="0" xfId="0" applyNumberFormat="1" applyFont="1" applyAlignment="1">
      <alignment horizontal="left" vertical="top"/>
    </xf>
    <xf numFmtId="0" fontId="14" fillId="0" borderId="0" xfId="0" applyFont="1" applyAlignment="1">
      <alignment wrapText="1"/>
    </xf>
    <xf numFmtId="165" fontId="0" fillId="0" borderId="0" xfId="1" applyNumberFormat="1" applyFont="1" applyAlignment="1">
      <alignment wrapText="1"/>
    </xf>
    <xf numFmtId="165" fontId="13" fillId="0" borderId="0" xfId="1" applyNumberFormat="1" applyFont="1" applyAlignment="1">
      <alignment vertical="top" wrapText="1"/>
    </xf>
    <xf numFmtId="0" fontId="0" fillId="0" borderId="3" xfId="0" applyBorder="1" applyAlignment="1">
      <alignment wrapText="1"/>
    </xf>
    <xf numFmtId="0" fontId="0" fillId="0" borderId="3" xfId="0" applyBorder="1" applyAlignment="1">
      <alignment vertical="top" wrapText="1"/>
    </xf>
    <xf numFmtId="0" fontId="0" fillId="0" borderId="0" xfId="0" applyBorder="1"/>
    <xf numFmtId="165" fontId="14" fillId="0" borderId="0" xfId="1" applyNumberFormat="1" applyFont="1" applyBorder="1" applyAlignment="1">
      <alignment horizontal="right" vertical="center"/>
    </xf>
    <xf numFmtId="165" fontId="14" fillId="0" borderId="0" xfId="0" applyNumberFormat="1" applyFont="1" applyBorder="1"/>
    <xf numFmtId="165" fontId="14" fillId="0" borderId="23" xfId="0" applyNumberFormat="1" applyFont="1" applyBorder="1" applyAlignment="1">
      <alignment vertical="center"/>
    </xf>
    <xf numFmtId="165" fontId="14" fillId="0" borderId="23" xfId="1" applyNumberFormat="1" applyFont="1" applyBorder="1" applyAlignment="1">
      <alignment vertical="center" wrapText="1"/>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20" xfId="0" applyFont="1" applyFill="1" applyBorder="1" applyAlignment="1">
      <alignment horizontal="center" vertical="center"/>
    </xf>
    <xf numFmtId="165" fontId="14" fillId="0" borderId="0" xfId="1" applyNumberFormat="1" applyFont="1" applyAlignment="1">
      <alignment vertical="top" wrapText="1"/>
    </xf>
    <xf numFmtId="164" fontId="7" fillId="0" borderId="0" xfId="0" applyNumberFormat="1" applyFont="1" applyAlignment="1">
      <alignment vertical="center"/>
    </xf>
    <xf numFmtId="9" fontId="7" fillId="0" borderId="0" xfId="2" applyFont="1" applyAlignment="1">
      <alignment vertical="center"/>
    </xf>
    <xf numFmtId="3" fontId="0" fillId="0" borderId="0" xfId="0" applyNumberFormat="1" applyFill="1" applyAlignment="1">
      <alignment vertical="top"/>
    </xf>
    <xf numFmtId="0" fontId="0" fillId="0" borderId="0" xfId="0" applyFill="1" applyAlignment="1">
      <alignment vertical="top"/>
    </xf>
    <xf numFmtId="0" fontId="13" fillId="0" borderId="0" xfId="0" applyFont="1" applyFill="1" applyAlignment="1">
      <alignment vertical="top" wrapText="1"/>
    </xf>
    <xf numFmtId="0" fontId="0" fillId="0" borderId="0" xfId="0" applyFill="1"/>
    <xf numFmtId="0" fontId="0" fillId="0" borderId="3" xfId="0" applyFill="1" applyBorder="1"/>
    <xf numFmtId="165" fontId="14" fillId="0" borderId="3" xfId="0" applyNumberFormat="1" applyFont="1" applyFill="1" applyBorder="1"/>
    <xf numFmtId="165" fontId="13" fillId="0" borderId="0" xfId="1" applyNumberFormat="1" applyFont="1" applyBorder="1" applyAlignment="1">
      <alignment vertical="top"/>
    </xf>
    <xf numFmtId="165" fontId="14" fillId="0" borderId="0" xfId="1" applyNumberFormat="1" applyFont="1" applyBorder="1" applyAlignment="1">
      <alignment vertical="center"/>
    </xf>
    <xf numFmtId="165" fontId="13" fillId="0" borderId="0" xfId="0" applyNumberFormat="1" applyFont="1" applyBorder="1" applyAlignment="1">
      <alignment vertical="top"/>
    </xf>
    <xf numFmtId="165" fontId="0" fillId="0" borderId="0" xfId="1" applyNumberFormat="1" applyFont="1" applyFill="1" applyAlignment="1">
      <alignment vertical="top" wrapText="1"/>
    </xf>
    <xf numFmtId="0" fontId="13" fillId="0" borderId="0" xfId="0" applyFont="1" applyFill="1" applyAlignment="1">
      <alignment horizontal="center" vertical="top" wrapText="1"/>
    </xf>
    <xf numFmtId="0" fontId="13" fillId="4" borderId="0" xfId="0" applyFont="1" applyFill="1" applyAlignment="1">
      <alignment vertical="top" wrapText="1"/>
    </xf>
    <xf numFmtId="0" fontId="13" fillId="4" borderId="0" xfId="0" applyFont="1" applyFill="1" applyAlignment="1">
      <alignment vertical="top"/>
    </xf>
    <xf numFmtId="0" fontId="13" fillId="4" borderId="0" xfId="0" applyFont="1" applyFill="1" applyAlignment="1">
      <alignment horizontal="left" vertical="top" wrapText="1"/>
    </xf>
    <xf numFmtId="165" fontId="0" fillId="4" borderId="0" xfId="1" applyNumberFormat="1" applyFont="1" applyFill="1" applyAlignment="1">
      <alignment vertical="top"/>
    </xf>
    <xf numFmtId="0" fontId="0" fillId="4" borderId="0" xfId="0" applyFill="1" applyAlignment="1">
      <alignment horizontal="center" vertical="top"/>
    </xf>
    <xf numFmtId="0" fontId="0" fillId="4" borderId="0" xfId="0" applyFill="1" applyAlignment="1">
      <alignment vertical="top"/>
    </xf>
    <xf numFmtId="165" fontId="0" fillId="4" borderId="3" xfId="1" applyNumberFormat="1" applyFont="1" applyFill="1" applyBorder="1" applyAlignment="1">
      <alignment vertical="top"/>
    </xf>
    <xf numFmtId="0" fontId="0" fillId="4" borderId="3" xfId="0" applyFill="1" applyBorder="1"/>
    <xf numFmtId="3" fontId="0" fillId="4" borderId="0" xfId="0" applyNumberFormat="1" applyFill="1" applyAlignment="1">
      <alignment vertical="top"/>
    </xf>
    <xf numFmtId="165" fontId="0" fillId="4" borderId="0" xfId="1" applyNumberFormat="1" applyFont="1" applyFill="1" applyAlignment="1">
      <alignment vertical="top" wrapText="1"/>
    </xf>
    <xf numFmtId="0" fontId="0" fillId="4" borderId="0" xfId="0" applyFill="1" applyAlignment="1">
      <alignment horizontal="center" vertical="top" wrapText="1"/>
    </xf>
    <xf numFmtId="165" fontId="0" fillId="4" borderId="0" xfId="1" applyNumberFormat="1" applyFont="1" applyFill="1" applyBorder="1" applyAlignment="1">
      <alignment vertical="top"/>
    </xf>
    <xf numFmtId="0" fontId="13" fillId="4" borderId="3" xfId="0" applyFont="1" applyFill="1" applyBorder="1" applyAlignment="1">
      <alignment vertical="top" wrapText="1"/>
    </xf>
    <xf numFmtId="165" fontId="14" fillId="4" borderId="3" xfId="1" applyNumberFormat="1" applyFont="1" applyFill="1" applyBorder="1" applyAlignment="1">
      <alignment vertical="top"/>
    </xf>
    <xf numFmtId="0" fontId="0" fillId="4" borderId="0" xfId="0" applyFill="1" applyBorder="1" applyAlignment="1">
      <alignment vertical="top"/>
    </xf>
    <xf numFmtId="165" fontId="13" fillId="0" borderId="0" xfId="1" applyNumberFormat="1" applyFont="1" applyAlignment="1">
      <alignment vertical="top"/>
    </xf>
    <xf numFmtId="0" fontId="0" fillId="4" borderId="0" xfId="0" applyFill="1" applyBorder="1"/>
    <xf numFmtId="0" fontId="0" fillId="0" borderId="0" xfId="0" applyFill="1" applyBorder="1"/>
    <xf numFmtId="165" fontId="14" fillId="0" borderId="0" xfId="1" applyNumberFormat="1" applyFont="1" applyFill="1" applyBorder="1" applyAlignment="1">
      <alignment horizontal="right" vertical="center"/>
    </xf>
    <xf numFmtId="165" fontId="14" fillId="0" borderId="0" xfId="0" applyNumberFormat="1" applyFont="1" applyFill="1" applyBorder="1"/>
    <xf numFmtId="0" fontId="0" fillId="0" borderId="0" xfId="0" applyFill="1" applyAlignment="1">
      <alignment wrapText="1"/>
    </xf>
    <xf numFmtId="0" fontId="0" fillId="4" borderId="3" xfId="0" applyFill="1" applyBorder="1" applyAlignment="1">
      <alignment wrapText="1"/>
    </xf>
    <xf numFmtId="0" fontId="13" fillId="4" borderId="0" xfId="0" applyFont="1" applyFill="1" applyBorder="1" applyAlignment="1">
      <alignment vertical="top" wrapText="1"/>
    </xf>
    <xf numFmtId="0" fontId="0" fillId="4" borderId="0" xfId="0" applyFill="1" applyBorder="1" applyAlignment="1">
      <alignment wrapText="1"/>
    </xf>
    <xf numFmtId="165" fontId="0" fillId="4" borderId="0" xfId="1" applyNumberFormat="1" applyFont="1" applyFill="1" applyBorder="1" applyAlignment="1">
      <alignment vertical="top" wrapText="1"/>
    </xf>
    <xf numFmtId="165" fontId="0" fillId="4" borderId="3" xfId="0" applyNumberFormat="1" applyFill="1" applyBorder="1"/>
    <xf numFmtId="165" fontId="0" fillId="4" borderId="2" xfId="1" applyNumberFormat="1" applyFont="1" applyFill="1" applyBorder="1" applyAlignment="1">
      <alignment vertical="top"/>
    </xf>
    <xf numFmtId="165" fontId="0" fillId="4" borderId="3" xfId="0" applyNumberFormat="1" applyFill="1" applyBorder="1" applyAlignment="1">
      <alignment vertical="top"/>
    </xf>
    <xf numFmtId="3" fontId="0" fillId="4" borderId="3" xfId="0" applyNumberFormat="1" applyFill="1" applyBorder="1" applyAlignment="1">
      <alignment vertical="top"/>
    </xf>
    <xf numFmtId="165" fontId="15" fillId="4" borderId="0" xfId="1" applyNumberFormat="1" applyFont="1" applyFill="1" applyAlignment="1">
      <alignment vertical="top" wrapText="1"/>
    </xf>
    <xf numFmtId="165" fontId="13" fillId="4" borderId="3" xfId="1" applyNumberFormat="1" applyFont="1" applyFill="1" applyBorder="1" applyAlignment="1">
      <alignment horizontal="right" vertical="top" wrapText="1"/>
    </xf>
    <xf numFmtId="165" fontId="14" fillId="4" borderId="3" xfId="1" applyNumberFormat="1" applyFont="1" applyFill="1" applyBorder="1" applyAlignment="1">
      <alignment horizontal="right" vertical="top" wrapText="1"/>
    </xf>
    <xf numFmtId="165" fontId="13" fillId="4" borderId="3" xfId="0" applyNumberFormat="1" applyFont="1" applyFill="1" applyBorder="1" applyAlignment="1">
      <alignment vertical="top" wrapText="1"/>
    </xf>
    <xf numFmtId="1" fontId="0" fillId="0" borderId="0" xfId="0" applyNumberFormat="1"/>
    <xf numFmtId="0" fontId="13" fillId="4" borderId="0" xfId="0" applyFont="1" applyFill="1" applyBorder="1" applyAlignment="1">
      <alignment wrapText="1"/>
    </xf>
    <xf numFmtId="165" fontId="13" fillId="4" borderId="0" xfId="1" applyNumberFormat="1" applyFont="1" applyFill="1" applyBorder="1" applyAlignment="1">
      <alignment horizontal="right" vertical="top"/>
    </xf>
    <xf numFmtId="165" fontId="13" fillId="4" borderId="0" xfId="0" applyNumberFormat="1" applyFont="1" applyFill="1" applyBorder="1" applyAlignment="1">
      <alignment vertical="top"/>
    </xf>
    <xf numFmtId="164" fontId="7" fillId="0" borderId="6" xfId="0" applyNumberFormat="1" applyFont="1" applyBorder="1" applyAlignment="1" applyProtection="1">
      <alignment horizontal="right" vertical="center"/>
    </xf>
    <xf numFmtId="164" fontId="7" fillId="0" borderId="5" xfId="0" applyNumberFormat="1" applyFont="1" applyBorder="1" applyAlignment="1" applyProtection="1">
      <alignment horizontal="right" vertical="center"/>
    </xf>
    <xf numFmtId="0" fontId="16" fillId="0" borderId="0" xfId="0" applyFont="1"/>
    <xf numFmtId="0" fontId="9" fillId="0" borderId="0" xfId="0" applyFont="1" applyAlignment="1">
      <alignment vertical="center"/>
    </xf>
    <xf numFmtId="0" fontId="0" fillId="0" borderId="0" xfId="0" applyAlignment="1">
      <alignment vertical="center"/>
    </xf>
    <xf numFmtId="0" fontId="3" fillId="2" borderId="0" xfId="0" applyFont="1" applyFill="1" applyAlignment="1">
      <alignment vertical="center"/>
    </xf>
    <xf numFmtId="0" fontId="9" fillId="0" borderId="5" xfId="0" applyFont="1" applyBorder="1" applyAlignment="1">
      <alignment horizontal="center" vertical="center"/>
    </xf>
    <xf numFmtId="0" fontId="3" fillId="0" borderId="2" xfId="0" applyFont="1" applyBorder="1" applyAlignment="1">
      <alignment horizontal="center" vertical="center"/>
    </xf>
    <xf numFmtId="0" fontId="9" fillId="0" borderId="3"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9" fillId="0" borderId="2" xfId="0" applyFont="1" applyBorder="1" applyAlignment="1">
      <alignment vertical="center"/>
    </xf>
    <xf numFmtId="0" fontId="3" fillId="0" borderId="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49" fontId="3" fillId="0" borderId="10" xfId="0" applyNumberFormat="1" applyFont="1" applyBorder="1" applyAlignment="1">
      <alignment horizontal="right" vertical="center"/>
    </xf>
    <xf numFmtId="49" fontId="3" fillId="0" borderId="3" xfId="0" applyNumberFormat="1" applyFont="1" applyBorder="1" applyAlignment="1">
      <alignment horizontal="right" vertical="center"/>
    </xf>
    <xf numFmtId="0" fontId="3" fillId="0" borderId="0" xfId="0" applyFont="1" applyBorder="1" applyAlignment="1">
      <alignment vertical="center"/>
    </xf>
    <xf numFmtId="0" fontId="3" fillId="0" borderId="0" xfId="0" applyFont="1" applyAlignment="1">
      <alignment horizontal="center" vertical="center"/>
    </xf>
    <xf numFmtId="0" fontId="3" fillId="2" borderId="2" xfId="0" applyFont="1" applyFill="1" applyBorder="1" applyAlignment="1">
      <alignment vertical="center"/>
    </xf>
    <xf numFmtId="0" fontId="3" fillId="0" borderId="0" xfId="0" applyFont="1" applyAlignment="1">
      <alignment horizontal="right" vertical="center"/>
    </xf>
    <xf numFmtId="0" fontId="0" fillId="0" borderId="0" xfId="0" applyAlignment="1">
      <alignment horizontal="right" vertical="center"/>
    </xf>
    <xf numFmtId="0" fontId="3" fillId="0" borderId="10" xfId="0" applyFont="1" applyBorder="1" applyAlignment="1">
      <alignment vertical="center"/>
    </xf>
    <xf numFmtId="0" fontId="3" fillId="0" borderId="14"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10"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2"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right" vertical="center"/>
    </xf>
    <xf numFmtId="0" fontId="3" fillId="0" borderId="5" xfId="0" applyFont="1" applyBorder="1" applyAlignment="1">
      <alignment horizontal="center" vertical="center"/>
    </xf>
    <xf numFmtId="0" fontId="0" fillId="0" borderId="2" xfId="0" applyBorder="1" applyAlignment="1">
      <alignment horizontal="center" vertical="center"/>
    </xf>
    <xf numFmtId="0" fontId="3" fillId="2" borderId="10" xfId="0" applyFont="1" applyFill="1" applyBorder="1" applyAlignment="1">
      <alignment vertical="center"/>
    </xf>
    <xf numFmtId="0" fontId="2" fillId="0" borderId="3" xfId="0" applyFont="1" applyBorder="1" applyAlignment="1" applyProtection="1">
      <alignment horizontal="left" vertical="center"/>
      <protection locked="0"/>
    </xf>
    <xf numFmtId="0" fontId="0" fillId="0" borderId="2" xfId="0" applyBorder="1" applyAlignment="1">
      <alignment vertical="center"/>
    </xf>
    <xf numFmtId="0" fontId="11" fillId="0" borderId="0" xfId="0" applyFont="1" applyAlignment="1">
      <alignment horizontal="center" vertical="center"/>
    </xf>
    <xf numFmtId="0" fontId="3" fillId="0" borderId="0" xfId="0" applyFont="1" applyAlignment="1">
      <alignment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9" fillId="0" borderId="2" xfId="0" applyFont="1" applyBorder="1" applyAlignment="1">
      <alignment horizontal="center" vertical="center"/>
    </xf>
    <xf numFmtId="0" fontId="3" fillId="0" borderId="3" xfId="0" applyFont="1" applyBorder="1" applyAlignment="1" applyProtection="1">
      <alignment vertical="top"/>
      <protection locked="0"/>
    </xf>
    <xf numFmtId="0" fontId="0" fillId="0" borderId="3" xfId="0" applyBorder="1" applyAlignment="1" applyProtection="1">
      <alignment vertical="top"/>
      <protection locked="0"/>
    </xf>
    <xf numFmtId="0" fontId="12" fillId="0" borderId="0" xfId="0" applyFont="1" applyAlignment="1">
      <alignment horizontal="center"/>
    </xf>
    <xf numFmtId="0" fontId="0" fillId="0" borderId="0" xfId="0" applyAlignment="1"/>
    <xf numFmtId="0" fontId="3" fillId="0" borderId="0" xfId="0" applyFont="1" applyBorder="1" applyAlignment="1" applyProtection="1">
      <alignment vertical="top"/>
      <protection locked="0"/>
    </xf>
    <xf numFmtId="0" fontId="0" fillId="0" borderId="0" xfId="0" applyAlignment="1" applyProtection="1">
      <alignment vertical="top"/>
      <protection locked="0"/>
    </xf>
    <xf numFmtId="0" fontId="9" fillId="0" borderId="10" xfId="0" applyFont="1" applyBorder="1" applyAlignment="1">
      <alignment horizontal="center" vertical="center"/>
    </xf>
    <xf numFmtId="0" fontId="0" fillId="2" borderId="10" xfId="0" applyFill="1" applyBorder="1" applyAlignment="1">
      <alignment vertical="center"/>
    </xf>
    <xf numFmtId="0" fontId="3" fillId="0" borderId="1" xfId="0" applyFont="1" applyBorder="1" applyAlignment="1">
      <alignment horizontal="center" vertical="center" wrapText="1"/>
    </xf>
    <xf numFmtId="0" fontId="0" fillId="0" borderId="1" xfId="0" applyBorder="1" applyAlignment="1">
      <alignment vertical="center"/>
    </xf>
    <xf numFmtId="0" fontId="3" fillId="0" borderId="9" xfId="0" applyFont="1" applyBorder="1" applyAlignment="1">
      <alignment horizontal="center" vertical="center" wrapText="1"/>
    </xf>
    <xf numFmtId="0" fontId="0" fillId="0" borderId="9" xfId="0" applyBorder="1" applyAlignment="1">
      <alignment vertical="center"/>
    </xf>
    <xf numFmtId="0" fontId="3" fillId="0" borderId="3" xfId="0" applyFont="1" applyBorder="1" applyAlignment="1">
      <alignment horizontal="center" vertical="center"/>
    </xf>
    <xf numFmtId="0" fontId="3" fillId="0" borderId="0" xfId="0" applyFont="1" applyAlignment="1">
      <alignment vertical="top"/>
    </xf>
    <xf numFmtId="0" fontId="3" fillId="0" borderId="10" xfId="0" applyFont="1" applyBorder="1" applyAlignment="1">
      <alignment horizontal="center"/>
    </xf>
    <xf numFmtId="0" fontId="0" fillId="0" borderId="10" xfId="0" applyBorder="1" applyAlignment="1"/>
    <xf numFmtId="0" fontId="0" fillId="0" borderId="3" xfId="0" applyBorder="1" applyAlignment="1"/>
    <xf numFmtId="0" fontId="0" fillId="2" borderId="2" xfId="0" applyFill="1" applyBorder="1" applyAlignment="1">
      <alignment vertical="center"/>
    </xf>
    <xf numFmtId="0" fontId="3" fillId="0" borderId="4" xfId="0" applyFont="1" applyBorder="1" applyAlignment="1">
      <alignment vertical="center"/>
    </xf>
    <xf numFmtId="0" fontId="3" fillId="0" borderId="10" xfId="0" applyFont="1" applyBorder="1" applyAlignment="1" applyProtection="1">
      <alignmen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3" fillId="0" borderId="12" xfId="0" applyFont="1" applyBorder="1" applyAlignment="1" applyProtection="1">
      <alignment horizontal="left" vertical="top"/>
      <protection locked="0"/>
    </xf>
    <xf numFmtId="165" fontId="14" fillId="0" borderId="0" xfId="1" applyNumberFormat="1" applyFont="1" applyAlignment="1">
      <alignment horizontal="center"/>
    </xf>
    <xf numFmtId="0" fontId="14" fillId="0" borderId="0" xfId="0" applyFont="1" applyAlignment="1">
      <alignment horizontal="center" wrapText="1"/>
    </xf>
    <xf numFmtId="0" fontId="14" fillId="0" borderId="0" xfId="0" applyFont="1" applyAlignment="1">
      <alignment horizontal="right" vertical="top"/>
    </xf>
    <xf numFmtId="165" fontId="13" fillId="4" borderId="0" xfId="1" applyNumberFormat="1" applyFont="1" applyFill="1" applyAlignment="1">
      <alignment horizontal="left" vertical="top"/>
    </xf>
    <xf numFmtId="165" fontId="13" fillId="0" borderId="10" xfId="1" applyNumberFormat="1" applyFont="1" applyFill="1" applyBorder="1" applyAlignment="1">
      <alignment horizontal="right" vertical="center"/>
    </xf>
    <xf numFmtId="165" fontId="14" fillId="0" borderId="0" xfId="1" applyNumberFormat="1" applyFont="1" applyFill="1" applyBorder="1" applyAlignment="1">
      <alignment horizontal="right" vertical="center"/>
    </xf>
    <xf numFmtId="165" fontId="14" fillId="0" borderId="3" xfId="1" applyNumberFormat="1" applyFont="1" applyBorder="1" applyAlignment="1">
      <alignment horizontal="right" vertical="center"/>
    </xf>
    <xf numFmtId="165" fontId="14" fillId="0" borderId="21" xfId="1" applyNumberFormat="1" applyFont="1" applyBorder="1" applyAlignment="1">
      <alignment horizontal="right" vertical="center" wrapText="1"/>
    </xf>
    <xf numFmtId="165" fontId="14" fillId="0" borderId="22" xfId="1" applyNumberFormat="1" applyFont="1" applyBorder="1" applyAlignment="1">
      <alignment horizontal="right" vertical="center" wrapText="1"/>
    </xf>
    <xf numFmtId="165" fontId="14" fillId="0" borderId="21" xfId="1" applyNumberFormat="1" applyFont="1" applyBorder="1" applyAlignment="1">
      <alignment horizontal="right" vertical="center"/>
    </xf>
    <xf numFmtId="165" fontId="14" fillId="0" borderId="22" xfId="1" applyNumberFormat="1" applyFont="1" applyBorder="1" applyAlignment="1">
      <alignment horizontal="right" vertical="center"/>
    </xf>
    <xf numFmtId="165" fontId="14" fillId="0" borderId="3" xfId="1" applyNumberFormat="1" applyFont="1" applyFill="1" applyBorder="1" applyAlignment="1">
      <alignment horizontal="right" vertical="center"/>
    </xf>
    <xf numFmtId="0" fontId="1" fillId="0" borderId="0" xfId="0" applyFont="1" applyAlignment="1">
      <alignment vertical="top" wrapText="1"/>
    </xf>
    <xf numFmtId="0" fontId="1" fillId="0" borderId="0" xfId="0" applyFont="1" applyFill="1" applyAlignment="1">
      <alignment vertical="top" wrapText="1"/>
    </xf>
    <xf numFmtId="0" fontId="1" fillId="4" borderId="0" xfId="0" applyFont="1" applyFill="1" applyAlignment="1">
      <alignment vertical="top" wrapText="1"/>
    </xf>
    <xf numFmtId="0" fontId="1" fillId="4" borderId="0" xfId="0" applyFont="1" applyFill="1" applyAlignment="1">
      <alignment vertical="top"/>
    </xf>
    <xf numFmtId="0" fontId="1" fillId="4" borderId="0" xfId="0" applyFont="1" applyFill="1" applyBorder="1" applyAlignment="1">
      <alignment vertical="top" wrapText="1"/>
    </xf>
    <xf numFmtId="165" fontId="14" fillId="0" borderId="2" xfId="1" applyNumberFormat="1" applyFont="1" applyBorder="1" applyAlignment="1">
      <alignment horizontal="right" vertical="center"/>
    </xf>
    <xf numFmtId="0" fontId="1" fillId="4" borderId="0" xfId="0" applyFont="1" applyFill="1" applyBorder="1"/>
    <xf numFmtId="0" fontId="1" fillId="4" borderId="3" xfId="0" applyFont="1" applyFill="1" applyBorder="1" applyAlignment="1">
      <alignmen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030" name="Picture 1">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255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031" name="Picture 2">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9835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381000</xdr:colOff>
      <xdr:row>7</xdr:row>
      <xdr:rowOff>95250</xdr:rowOff>
    </xdr:from>
    <xdr:to>
      <xdr:col>13</xdr:col>
      <xdr:colOff>142875</xdr:colOff>
      <xdr:row>16</xdr:row>
      <xdr:rowOff>123825</xdr:rowOff>
    </xdr:to>
    <xdr:sp macro="" textlink="">
      <xdr:nvSpPr>
        <xdr:cNvPr id="2" name="TextBox 1">
          <a:extLst>
            <a:ext uri="{FF2B5EF4-FFF2-40B4-BE49-F238E27FC236}">
              <a16:creationId xmlns:a16="http://schemas.microsoft.com/office/drawing/2014/main" id="{AF1113B2-FB55-4DA4-9FE9-476AD8F96A3A}"/>
            </a:ext>
          </a:extLst>
        </xdr:cNvPr>
        <xdr:cNvSpPr txBox="1"/>
      </xdr:nvSpPr>
      <xdr:spPr>
        <a:xfrm>
          <a:off x="4038600" y="1228725"/>
          <a:ext cx="4029075"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No expenditures will be made in this category.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123825</xdr:colOff>
      <xdr:row>6</xdr:row>
      <xdr:rowOff>66675</xdr:rowOff>
    </xdr:from>
    <xdr:to>
      <xdr:col>8</xdr:col>
      <xdr:colOff>495300</xdr:colOff>
      <xdr:row>15</xdr:row>
      <xdr:rowOff>95250</xdr:rowOff>
    </xdr:to>
    <xdr:sp macro="" textlink="">
      <xdr:nvSpPr>
        <xdr:cNvPr id="2" name="TextBox 1">
          <a:extLst>
            <a:ext uri="{FF2B5EF4-FFF2-40B4-BE49-F238E27FC236}">
              <a16:creationId xmlns:a16="http://schemas.microsoft.com/office/drawing/2014/main" id="{A72FACDB-0F03-4EBD-9B88-D7A5B6110844}"/>
            </a:ext>
          </a:extLst>
        </xdr:cNvPr>
        <xdr:cNvSpPr txBox="1"/>
      </xdr:nvSpPr>
      <xdr:spPr>
        <a:xfrm>
          <a:off x="1343025" y="1038225"/>
          <a:ext cx="4029075"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No expenditures will be made in this category.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5"/>
  <sheetViews>
    <sheetView tabSelected="1" zoomScaleNormal="100" workbookViewId="0">
      <selection sqref="A1:H32"/>
    </sheetView>
  </sheetViews>
  <sheetFormatPr defaultRowHeight="13.5" x14ac:dyDescent="0.2"/>
  <cols>
    <col min="1" max="1" width="2.42578125" style="4" customWidth="1"/>
    <col min="2" max="2" width="17.85546875" style="4" customWidth="1"/>
    <col min="3" max="3" width="17.28515625" style="4" customWidth="1"/>
    <col min="4" max="4" width="17.85546875" style="4" customWidth="1"/>
    <col min="5" max="5" width="16.140625" style="4" customWidth="1"/>
    <col min="6" max="6" width="17.140625" style="4" customWidth="1"/>
    <col min="7" max="7" width="21" style="4" customWidth="1"/>
    <col min="8" max="8" width="19.140625" style="4" customWidth="1"/>
    <col min="9" max="16384" width="9.140625" style="4"/>
  </cols>
  <sheetData>
    <row r="1" spans="1:14" ht="17.25" customHeight="1" x14ac:dyDescent="0.35">
      <c r="A1" s="213" t="s">
        <v>0</v>
      </c>
      <c r="B1" s="188"/>
      <c r="C1" s="220"/>
      <c r="D1" s="220"/>
      <c r="E1" s="52" t="s">
        <v>91</v>
      </c>
      <c r="F1" s="186"/>
      <c r="G1" s="1"/>
      <c r="H1" s="1"/>
      <c r="I1" s="1"/>
      <c r="J1" s="1"/>
      <c r="K1" s="1"/>
    </row>
    <row r="2" spans="1:14" ht="27.75" customHeight="1" x14ac:dyDescent="0.2">
      <c r="A2" s="214" t="s">
        <v>1</v>
      </c>
      <c r="B2" s="215"/>
      <c r="C2" s="215"/>
      <c r="D2" s="215"/>
      <c r="E2" s="215"/>
      <c r="F2" s="215"/>
      <c r="G2" s="215"/>
      <c r="H2" s="215"/>
      <c r="I2" s="2"/>
      <c r="J2" s="2"/>
      <c r="K2" s="2"/>
      <c r="L2" s="2"/>
      <c r="M2" s="1"/>
    </row>
    <row r="3" spans="1:14" ht="7.5" customHeight="1" x14ac:dyDescent="0.2">
      <c r="A3" s="216" t="s">
        <v>2</v>
      </c>
      <c r="B3" s="204"/>
      <c r="C3" s="204"/>
      <c r="D3" s="204"/>
      <c r="E3" s="204"/>
      <c r="F3" s="204"/>
      <c r="G3" s="204"/>
      <c r="H3" s="204"/>
      <c r="I3" s="5"/>
      <c r="J3" s="5"/>
      <c r="K3" s="5"/>
      <c r="L3" s="5"/>
      <c r="M3" s="1"/>
    </row>
    <row r="4" spans="1:14" ht="10.5" customHeight="1" x14ac:dyDescent="0.2">
      <c r="A4" s="195" t="s">
        <v>3</v>
      </c>
      <c r="B4" s="195"/>
      <c r="C4" s="202"/>
      <c r="D4" s="202"/>
      <c r="E4" s="202"/>
      <c r="F4" s="219"/>
      <c r="G4" s="219"/>
      <c r="H4" s="219"/>
    </row>
    <row r="5" spans="1:14" ht="12" customHeight="1" x14ac:dyDescent="0.2">
      <c r="A5" s="223"/>
      <c r="B5" s="238" t="s">
        <v>79</v>
      </c>
      <c r="C5" s="236" t="s">
        <v>80</v>
      </c>
      <c r="D5" s="225" t="s">
        <v>4</v>
      </c>
      <c r="E5" s="240"/>
      <c r="F5" s="217" t="s">
        <v>5</v>
      </c>
      <c r="G5" s="191"/>
      <c r="H5" s="218"/>
    </row>
    <row r="6" spans="1:14" s="8" customFormat="1" ht="25.5" customHeight="1" x14ac:dyDescent="0.2">
      <c r="A6" s="188"/>
      <c r="B6" s="239"/>
      <c r="C6" s="237"/>
      <c r="D6" s="7" t="s">
        <v>76</v>
      </c>
      <c r="E6" s="7" t="s">
        <v>77</v>
      </c>
      <c r="F6" s="7" t="s">
        <v>48</v>
      </c>
      <c r="G6" s="7" t="s">
        <v>52</v>
      </c>
      <c r="H6" s="8" t="s">
        <v>78</v>
      </c>
    </row>
    <row r="7" spans="1:14" s="8" customFormat="1" ht="12" customHeight="1" x14ac:dyDescent="0.2">
      <c r="A7" s="2"/>
      <c r="B7" s="30" t="s">
        <v>81</v>
      </c>
      <c r="C7" s="31" t="s">
        <v>82</v>
      </c>
      <c r="D7" s="31" t="s">
        <v>83</v>
      </c>
      <c r="E7" s="31" t="s">
        <v>84</v>
      </c>
      <c r="F7" s="31" t="s">
        <v>85</v>
      </c>
      <c r="G7" s="31" t="s">
        <v>86</v>
      </c>
      <c r="H7" s="32" t="s">
        <v>87</v>
      </c>
    </row>
    <row r="8" spans="1:14" s="14" customFormat="1" ht="18" customHeight="1" x14ac:dyDescent="0.2">
      <c r="A8" s="12" t="s">
        <v>6</v>
      </c>
      <c r="B8" s="41"/>
      <c r="C8" s="42"/>
      <c r="D8" s="43"/>
      <c r="E8" s="43"/>
      <c r="F8" s="43"/>
      <c r="G8" s="43"/>
      <c r="H8" s="21">
        <f>SUM(D8:G8)</f>
        <v>0</v>
      </c>
    </row>
    <row r="9" spans="1:14" s="14" customFormat="1" ht="18.75" customHeight="1" x14ac:dyDescent="0.2">
      <c r="A9" s="12" t="s">
        <v>7</v>
      </c>
      <c r="B9" s="41"/>
      <c r="C9" s="42"/>
      <c r="D9" s="43"/>
      <c r="E9" s="43"/>
      <c r="F9" s="43"/>
      <c r="G9" s="43"/>
      <c r="H9" s="21">
        <f>SUM(D9:G9)</f>
        <v>0</v>
      </c>
    </row>
    <row r="10" spans="1:14" s="14" customFormat="1" ht="18.75" customHeight="1" x14ac:dyDescent="0.2">
      <c r="A10" s="12" t="s">
        <v>8</v>
      </c>
      <c r="B10" s="41"/>
      <c r="C10" s="42"/>
      <c r="D10" s="43"/>
      <c r="E10" s="43"/>
      <c r="F10" s="43"/>
      <c r="G10" s="43"/>
      <c r="H10" s="21">
        <f>SUM(D10:G10)</f>
        <v>0</v>
      </c>
    </row>
    <row r="11" spans="1:14" s="14" customFormat="1" ht="19.5" customHeight="1" x14ac:dyDescent="0.2">
      <c r="A11" s="10" t="s">
        <v>9</v>
      </c>
      <c r="B11" s="44"/>
      <c r="C11" s="45"/>
      <c r="D11" s="46"/>
      <c r="E11" s="46"/>
      <c r="F11" s="46"/>
      <c r="G11" s="46"/>
      <c r="H11" s="23">
        <f>SUM(D11:G11)</f>
        <v>0</v>
      </c>
    </row>
    <row r="12" spans="1:14" s="14" customFormat="1" ht="19.5" customHeight="1" x14ac:dyDescent="0.2">
      <c r="A12" s="10" t="s">
        <v>10</v>
      </c>
      <c r="B12" s="11" t="s">
        <v>11</v>
      </c>
      <c r="C12" s="40"/>
      <c r="D12" s="22">
        <f>SUM(D8:D11)</f>
        <v>0</v>
      </c>
      <c r="E12" s="22">
        <f>SUM(E8:E11)</f>
        <v>0</v>
      </c>
      <c r="F12" s="22">
        <f>SUM(F8:F11)</f>
        <v>0</v>
      </c>
      <c r="G12" s="22">
        <f>SUM(G8:G11)</f>
        <v>0</v>
      </c>
      <c r="H12" s="23">
        <f>SUM(H8:H11)</f>
        <v>0</v>
      </c>
      <c r="N12" s="134"/>
    </row>
    <row r="13" spans="1:14" ht="9.75" customHeight="1" x14ac:dyDescent="0.2">
      <c r="A13" s="234" t="s">
        <v>12</v>
      </c>
      <c r="B13" s="234"/>
      <c r="C13" s="219"/>
      <c r="D13" s="219"/>
      <c r="E13" s="219"/>
      <c r="F13" s="219"/>
      <c r="G13" s="219"/>
      <c r="H13" s="235"/>
    </row>
    <row r="14" spans="1:14" x14ac:dyDescent="0.2">
      <c r="A14" s="198" t="s">
        <v>15</v>
      </c>
      <c r="B14" s="205" t="s">
        <v>16</v>
      </c>
      <c r="C14" s="206"/>
      <c r="D14" s="190" t="s">
        <v>14</v>
      </c>
      <c r="E14" s="227"/>
      <c r="F14" s="227"/>
      <c r="G14" s="227"/>
      <c r="H14" s="224" t="s">
        <v>13</v>
      </c>
    </row>
    <row r="15" spans="1:14" ht="18" customHeight="1" x14ac:dyDescent="0.2">
      <c r="A15" s="199"/>
      <c r="B15" s="207"/>
      <c r="C15" s="208"/>
      <c r="D15" s="51" t="s">
        <v>30</v>
      </c>
      <c r="E15" s="51" t="s">
        <v>31</v>
      </c>
      <c r="F15" s="51" t="s">
        <v>32</v>
      </c>
      <c r="G15" s="51" t="s">
        <v>33</v>
      </c>
      <c r="H15" s="225"/>
    </row>
    <row r="16" spans="1:14" s="14" customFormat="1" ht="19.5" customHeight="1" x14ac:dyDescent="0.2">
      <c r="A16" s="6"/>
      <c r="B16" s="200" t="s">
        <v>17</v>
      </c>
      <c r="C16" s="200"/>
      <c r="D16" s="47"/>
      <c r="E16" s="47">
        <v>0</v>
      </c>
      <c r="F16" s="47"/>
      <c r="G16" s="184"/>
      <c r="H16" s="20">
        <f t="shared" ref="H16:H25" si="0">SUM(D16:G16)</f>
        <v>0</v>
      </c>
    </row>
    <row r="17" spans="1:14" s="14" customFormat="1" ht="19.5" customHeight="1" x14ac:dyDescent="0.2">
      <c r="A17" s="9"/>
      <c r="B17" s="194" t="s">
        <v>18</v>
      </c>
      <c r="C17" s="194"/>
      <c r="D17" s="48"/>
      <c r="E17" s="48">
        <v>0</v>
      </c>
      <c r="F17" s="48"/>
      <c r="G17" s="185"/>
      <c r="H17" s="18">
        <f t="shared" si="0"/>
        <v>0</v>
      </c>
    </row>
    <row r="18" spans="1:14" s="14" customFormat="1" ht="21" customHeight="1" x14ac:dyDescent="0.2">
      <c r="A18" s="6"/>
      <c r="B18" s="200" t="s">
        <v>19</v>
      </c>
      <c r="C18" s="200"/>
      <c r="D18" s="47"/>
      <c r="E18" s="47">
        <v>0</v>
      </c>
      <c r="F18" s="47"/>
      <c r="G18" s="47"/>
      <c r="H18" s="18">
        <f t="shared" si="0"/>
        <v>0</v>
      </c>
    </row>
    <row r="19" spans="1:14" s="14" customFormat="1" ht="21" customHeight="1" x14ac:dyDescent="0.2">
      <c r="A19" s="9"/>
      <c r="B19" s="194" t="s">
        <v>20</v>
      </c>
      <c r="C19" s="194"/>
      <c r="D19" s="48"/>
      <c r="E19" s="48">
        <v>0</v>
      </c>
      <c r="F19" s="48"/>
      <c r="G19" s="48"/>
      <c r="H19" s="18">
        <f t="shared" si="0"/>
        <v>0</v>
      </c>
      <c r="N19" s="134"/>
    </row>
    <row r="20" spans="1:14" s="14" customFormat="1" ht="21" customHeight="1" x14ac:dyDescent="0.2">
      <c r="A20" s="6"/>
      <c r="B20" s="200" t="s">
        <v>21</v>
      </c>
      <c r="C20" s="200"/>
      <c r="D20" s="47"/>
      <c r="E20" s="47">
        <v>0</v>
      </c>
      <c r="F20" s="47"/>
      <c r="G20" s="184"/>
      <c r="H20" s="18">
        <f t="shared" si="0"/>
        <v>0</v>
      </c>
    </row>
    <row r="21" spans="1:14" s="14" customFormat="1" ht="21" customHeight="1" x14ac:dyDescent="0.2">
      <c r="A21" s="9"/>
      <c r="B21" s="194" t="s">
        <v>23</v>
      </c>
      <c r="C21" s="194"/>
      <c r="D21" s="48"/>
      <c r="E21" s="48">
        <v>0</v>
      </c>
      <c r="F21" s="48"/>
      <c r="G21" s="185"/>
      <c r="H21" s="18">
        <f t="shared" si="0"/>
        <v>0</v>
      </c>
    </row>
    <row r="22" spans="1:14" s="14" customFormat="1" ht="21" customHeight="1" x14ac:dyDescent="0.2">
      <c r="A22" s="6"/>
      <c r="B22" s="200" t="s">
        <v>22</v>
      </c>
      <c r="C22" s="200"/>
      <c r="D22" s="47"/>
      <c r="E22" s="47">
        <v>0</v>
      </c>
      <c r="F22" s="47"/>
      <c r="G22" s="47"/>
      <c r="H22" s="18">
        <f t="shared" si="0"/>
        <v>0</v>
      </c>
    </row>
    <row r="23" spans="1:14" s="14" customFormat="1" ht="19.5" customHeight="1" x14ac:dyDescent="0.2">
      <c r="A23" s="9"/>
      <c r="B23" s="194" t="s">
        <v>24</v>
      </c>
      <c r="C23" s="194"/>
      <c r="D23" s="48"/>
      <c r="E23" s="48">
        <v>0</v>
      </c>
      <c r="F23" s="48"/>
      <c r="G23" s="185"/>
      <c r="H23" s="18">
        <f t="shared" si="0"/>
        <v>0</v>
      </c>
    </row>
    <row r="24" spans="1:14" s="14" customFormat="1" ht="21" customHeight="1" x14ac:dyDescent="0.2">
      <c r="A24" s="6"/>
      <c r="B24" s="194" t="s">
        <v>90</v>
      </c>
      <c r="C24" s="226"/>
      <c r="D24" s="19">
        <f>SUM(D16:D23)</f>
        <v>0</v>
      </c>
      <c r="E24" s="19">
        <f>SUM(E16:E23)</f>
        <v>0</v>
      </c>
      <c r="F24" s="19"/>
      <c r="G24" s="19"/>
      <c r="H24" s="19">
        <f t="shared" si="0"/>
        <v>0</v>
      </c>
      <c r="L24" s="135"/>
    </row>
    <row r="25" spans="1:14" s="14" customFormat="1" ht="19.5" customHeight="1" x14ac:dyDescent="0.2">
      <c r="A25" s="9"/>
      <c r="B25" s="194" t="s">
        <v>25</v>
      </c>
      <c r="C25" s="194"/>
      <c r="D25" s="48"/>
      <c r="E25" s="48"/>
      <c r="F25" s="48"/>
      <c r="G25" s="48"/>
      <c r="H25" s="18">
        <f t="shared" si="0"/>
        <v>0</v>
      </c>
    </row>
    <row r="26" spans="1:14" s="14" customFormat="1" ht="20.25" customHeight="1" x14ac:dyDescent="0.2">
      <c r="A26" s="6"/>
      <c r="B26" s="200" t="s">
        <v>88</v>
      </c>
      <c r="C26" s="200"/>
      <c r="D26" s="19">
        <f>SUM(D24:D25)</f>
        <v>0</v>
      </c>
      <c r="E26" s="19">
        <f>SUM(E24:E25)</f>
        <v>0</v>
      </c>
      <c r="F26" s="19">
        <f>SUM(F16:F25)</f>
        <v>0</v>
      </c>
      <c r="G26" s="19">
        <f>SUM(G16:G25)</f>
        <v>0</v>
      </c>
      <c r="H26" s="19">
        <f>SUM(H24:H25)</f>
        <v>0</v>
      </c>
    </row>
    <row r="27" spans="1:14" ht="7.5" customHeight="1" x14ac:dyDescent="0.2">
      <c r="A27" s="202"/>
      <c r="B27" s="202"/>
      <c r="C27" s="202"/>
      <c r="D27" s="202"/>
      <c r="E27" s="202"/>
      <c r="F27" s="202"/>
      <c r="G27" s="202"/>
      <c r="H27" s="202"/>
    </row>
    <row r="28" spans="1:14" s="14" customFormat="1" ht="16.5" customHeight="1" x14ac:dyDescent="0.2">
      <c r="A28" s="13" t="s">
        <v>27</v>
      </c>
      <c r="B28" s="194" t="s">
        <v>26</v>
      </c>
      <c r="C28" s="194"/>
      <c r="D28" s="48"/>
      <c r="E28" s="48"/>
      <c r="F28" s="48"/>
      <c r="G28" s="48"/>
      <c r="H28" s="18">
        <f>SUM(D28:G28)</f>
        <v>0</v>
      </c>
    </row>
    <row r="29" spans="1:14" s="14" customFormat="1" ht="11.25" customHeight="1" x14ac:dyDescent="0.2">
      <c r="A29" s="26"/>
      <c r="B29" s="6"/>
      <c r="C29" s="6"/>
      <c r="D29" s="27"/>
      <c r="E29" s="27"/>
      <c r="F29" s="27"/>
      <c r="G29" s="27"/>
      <c r="H29" s="27"/>
    </row>
    <row r="30" spans="1:14" ht="10.5" customHeight="1" x14ac:dyDescent="0.2">
      <c r="H30" s="17" t="s">
        <v>35</v>
      </c>
    </row>
    <row r="31" spans="1:14" ht="9.75" customHeight="1" x14ac:dyDescent="0.2">
      <c r="A31" s="201" t="s">
        <v>28</v>
      </c>
      <c r="B31" s="201"/>
      <c r="C31" s="209"/>
      <c r="D31" s="210"/>
      <c r="E31" s="210"/>
      <c r="F31" s="210"/>
      <c r="G31" s="203" t="s">
        <v>34</v>
      </c>
      <c r="H31" s="204"/>
    </row>
    <row r="32" spans="1:14" ht="13.5" customHeight="1" x14ac:dyDescent="0.2">
      <c r="A32" s="209" t="s">
        <v>29</v>
      </c>
      <c r="B32" s="230"/>
      <c r="C32" s="230"/>
      <c r="D32" s="230"/>
      <c r="E32" s="230"/>
      <c r="F32" s="230"/>
      <c r="G32" s="230"/>
      <c r="H32" s="231"/>
    </row>
    <row r="33" spans="1:8" ht="43.5" customHeight="1" x14ac:dyDescent="0.2">
      <c r="C33" s="16"/>
      <c r="D33" s="3"/>
      <c r="E33" s="3"/>
      <c r="F33" s="3"/>
      <c r="G33" s="3"/>
      <c r="H33" s="15"/>
    </row>
    <row r="34" spans="1:8" ht="11.25" customHeight="1" x14ac:dyDescent="0.2">
      <c r="A34" s="195" t="s">
        <v>37</v>
      </c>
      <c r="B34" s="221"/>
      <c r="C34" s="221"/>
      <c r="D34" s="202"/>
      <c r="E34" s="202"/>
      <c r="F34" s="202"/>
      <c r="G34" s="202"/>
      <c r="H34" s="202"/>
    </row>
    <row r="35" spans="1:8" ht="17.100000000000001" customHeight="1" x14ac:dyDescent="0.2">
      <c r="B35" s="201" t="s">
        <v>38</v>
      </c>
      <c r="C35" s="201"/>
      <c r="D35" s="201"/>
      <c r="E35" s="7" t="s">
        <v>41</v>
      </c>
      <c r="F35" s="7" t="s">
        <v>40</v>
      </c>
      <c r="G35" s="7" t="s">
        <v>39</v>
      </c>
      <c r="H35" s="25" t="s">
        <v>89</v>
      </c>
    </row>
    <row r="36" spans="1:8" ht="21" customHeight="1" x14ac:dyDescent="0.2">
      <c r="A36" s="13" t="s">
        <v>42</v>
      </c>
      <c r="B36" s="196"/>
      <c r="C36" s="196"/>
      <c r="D36" s="196"/>
      <c r="E36" s="49"/>
      <c r="F36" s="49"/>
      <c r="G36" s="49"/>
      <c r="H36" s="36">
        <f>SUM(E36:G36)</f>
        <v>0</v>
      </c>
    </row>
    <row r="37" spans="1:8" ht="21" customHeight="1" x14ac:dyDescent="0.2">
      <c r="A37" s="13" t="s">
        <v>43</v>
      </c>
      <c r="B37" s="196"/>
      <c r="C37" s="196"/>
      <c r="D37" s="196"/>
      <c r="E37" s="49"/>
      <c r="F37" s="49"/>
      <c r="G37" s="49"/>
      <c r="H37" s="36">
        <f>SUM(E37:G37)</f>
        <v>0</v>
      </c>
    </row>
    <row r="38" spans="1:8" ht="21" customHeight="1" x14ac:dyDescent="0.2">
      <c r="A38" s="13" t="s">
        <v>44</v>
      </c>
      <c r="B38" s="196"/>
      <c r="C38" s="196"/>
      <c r="D38" s="196"/>
      <c r="E38" s="49"/>
      <c r="F38" s="49"/>
      <c r="G38" s="49"/>
      <c r="H38" s="36">
        <f>SUM(E38:G38)</f>
        <v>0</v>
      </c>
    </row>
    <row r="39" spans="1:8" ht="21" customHeight="1" x14ac:dyDescent="0.2">
      <c r="A39" s="13" t="s">
        <v>45</v>
      </c>
      <c r="B39" s="196"/>
      <c r="C39" s="196"/>
      <c r="D39" s="196"/>
      <c r="E39" s="49"/>
      <c r="F39" s="49"/>
      <c r="G39" s="49"/>
      <c r="H39" s="36">
        <f>SUM(E39:G39)</f>
        <v>0</v>
      </c>
    </row>
    <row r="40" spans="1:8" ht="21" customHeight="1" x14ac:dyDescent="0.2">
      <c r="A40" s="24" t="s">
        <v>46</v>
      </c>
      <c r="B40" s="192" t="s">
        <v>47</v>
      </c>
      <c r="C40" s="193"/>
      <c r="D40" s="193"/>
      <c r="E40" s="38">
        <f>SUM(E36:E39)</f>
        <v>0</v>
      </c>
      <c r="F40" s="38">
        <f>SUM(F36:F39)</f>
        <v>0</v>
      </c>
      <c r="G40" s="38">
        <f>SUM(G36:G39)</f>
        <v>0</v>
      </c>
      <c r="H40" s="39">
        <f>SUM(H36:H39)</f>
        <v>0</v>
      </c>
    </row>
    <row r="41" spans="1:8" ht="10.5" customHeight="1" x14ac:dyDescent="0.2">
      <c r="A41" s="195" t="s">
        <v>53</v>
      </c>
      <c r="B41" s="221"/>
      <c r="C41" s="221"/>
      <c r="D41" s="202"/>
      <c r="E41" s="245"/>
      <c r="F41" s="245"/>
      <c r="G41" s="245"/>
      <c r="H41" s="245"/>
    </row>
    <row r="42" spans="1:8" ht="12" customHeight="1" x14ac:dyDescent="0.2">
      <c r="A42" s="193"/>
      <c r="B42" s="193"/>
      <c r="C42" s="246"/>
      <c r="D42" s="7" t="s">
        <v>58</v>
      </c>
      <c r="E42" s="7" t="s">
        <v>57</v>
      </c>
      <c r="F42" s="7" t="s">
        <v>56</v>
      </c>
      <c r="G42" s="7" t="s">
        <v>55</v>
      </c>
      <c r="H42" s="25" t="s">
        <v>54</v>
      </c>
    </row>
    <row r="43" spans="1:8" ht="21" customHeight="1" x14ac:dyDescent="0.2">
      <c r="A43" s="13" t="s">
        <v>49</v>
      </c>
      <c r="B43" s="194" t="s">
        <v>48</v>
      </c>
      <c r="C43" s="194"/>
      <c r="D43" s="37">
        <f>SUM(E43:H43)</f>
        <v>0</v>
      </c>
      <c r="E43" s="49"/>
      <c r="F43" s="49"/>
      <c r="G43" s="49"/>
      <c r="H43" s="50"/>
    </row>
    <row r="44" spans="1:8" ht="21" customHeight="1" x14ac:dyDescent="0.2">
      <c r="A44" s="13" t="s">
        <v>50</v>
      </c>
      <c r="B44" s="194" t="s">
        <v>52</v>
      </c>
      <c r="C44" s="194"/>
      <c r="D44" s="37">
        <f>SUM(E44:H44)</f>
        <v>0</v>
      </c>
      <c r="E44" s="49"/>
      <c r="F44" s="49"/>
      <c r="G44" s="49"/>
      <c r="H44" s="50"/>
    </row>
    <row r="45" spans="1:8" ht="21" customHeight="1" x14ac:dyDescent="0.2">
      <c r="A45" s="13" t="s">
        <v>51</v>
      </c>
      <c r="B45" s="195" t="s">
        <v>69</v>
      </c>
      <c r="C45" s="194"/>
      <c r="D45" s="37">
        <f>SUM(D43:D44)</f>
        <v>0</v>
      </c>
      <c r="E45" s="37">
        <f>SUM(E43:E44)</f>
        <v>0</v>
      </c>
      <c r="F45" s="37">
        <f>SUM(F43:F44)</f>
        <v>0</v>
      </c>
      <c r="G45" s="37">
        <f>SUM(G43:G44)</f>
        <v>0</v>
      </c>
      <c r="H45" s="36">
        <f>SUM(H43:H44)</f>
        <v>0</v>
      </c>
    </row>
    <row r="46" spans="1:8" x14ac:dyDescent="0.2">
      <c r="A46" s="195" t="s">
        <v>59</v>
      </c>
      <c r="B46" s="221"/>
      <c r="C46" s="221"/>
      <c r="D46" s="221"/>
      <c r="E46" s="202"/>
      <c r="F46" s="202"/>
      <c r="G46" s="202"/>
      <c r="H46" s="202"/>
    </row>
    <row r="47" spans="1:8" x14ac:dyDescent="0.2">
      <c r="A47" s="242" t="s">
        <v>38</v>
      </c>
      <c r="B47" s="243"/>
      <c r="C47" s="243"/>
      <c r="D47" s="243"/>
      <c r="E47" s="190" t="s">
        <v>70</v>
      </c>
      <c r="F47" s="191"/>
      <c r="G47" s="191"/>
      <c r="H47" s="191"/>
    </row>
    <row r="48" spans="1:8" x14ac:dyDescent="0.2">
      <c r="A48" s="244"/>
      <c r="B48" s="244"/>
      <c r="C48" s="244"/>
      <c r="D48" s="244"/>
      <c r="E48" s="34" t="s">
        <v>63</v>
      </c>
      <c r="F48" s="34" t="s">
        <v>60</v>
      </c>
      <c r="G48" s="34" t="s">
        <v>62</v>
      </c>
      <c r="H48" s="34" t="s">
        <v>61</v>
      </c>
    </row>
    <row r="49" spans="1:8" ht="21" customHeight="1" x14ac:dyDescent="0.2">
      <c r="A49" s="13" t="s">
        <v>64</v>
      </c>
      <c r="B49" s="196"/>
      <c r="C49" s="196"/>
      <c r="D49" s="197"/>
      <c r="E49" s="50"/>
      <c r="F49" s="50"/>
      <c r="G49" s="50"/>
      <c r="H49" s="50"/>
    </row>
    <row r="50" spans="1:8" ht="21" customHeight="1" x14ac:dyDescent="0.2">
      <c r="A50" s="13" t="s">
        <v>65</v>
      </c>
      <c r="B50" s="196"/>
      <c r="C50" s="196"/>
      <c r="D50" s="197"/>
      <c r="E50" s="50"/>
      <c r="F50" s="50"/>
      <c r="G50" s="50"/>
      <c r="H50" s="50"/>
    </row>
    <row r="51" spans="1:8" ht="21" customHeight="1" x14ac:dyDescent="0.2">
      <c r="A51" s="13" t="s">
        <v>66</v>
      </c>
      <c r="B51" s="196"/>
      <c r="C51" s="196"/>
      <c r="D51" s="197"/>
      <c r="E51" s="50"/>
      <c r="F51" s="50"/>
      <c r="G51" s="50"/>
      <c r="H51" s="50"/>
    </row>
    <row r="52" spans="1:8" ht="21" customHeight="1" x14ac:dyDescent="0.2">
      <c r="A52" s="13" t="s">
        <v>67</v>
      </c>
      <c r="B52" s="196"/>
      <c r="C52" s="196"/>
      <c r="D52" s="197"/>
      <c r="E52" s="50"/>
      <c r="F52" s="50"/>
      <c r="G52" s="50"/>
      <c r="H52" s="50"/>
    </row>
    <row r="53" spans="1:8" ht="21" customHeight="1" x14ac:dyDescent="0.2">
      <c r="A53" s="13" t="s">
        <v>68</v>
      </c>
      <c r="B53" s="195" t="s">
        <v>71</v>
      </c>
      <c r="C53" s="194"/>
      <c r="D53" s="194"/>
      <c r="E53" s="36">
        <f>SUM(E49:E52)</f>
        <v>0</v>
      </c>
      <c r="F53" s="36">
        <f>SUM(F49:F52)</f>
        <v>0</v>
      </c>
      <c r="G53" s="36">
        <f>SUM(G49:G52)</f>
        <v>0</v>
      </c>
      <c r="H53" s="36">
        <f>SUM(H49:H52)</f>
        <v>0</v>
      </c>
    </row>
    <row r="54" spans="1:8" x14ac:dyDescent="0.2">
      <c r="A54" s="187" t="s">
        <v>72</v>
      </c>
      <c r="B54" s="187"/>
      <c r="C54" s="188"/>
      <c r="D54" s="189"/>
      <c r="E54" s="189"/>
      <c r="F54" s="189"/>
      <c r="G54" s="189"/>
      <c r="H54" s="189"/>
    </row>
    <row r="55" spans="1:8" x14ac:dyDescent="0.2">
      <c r="A55" s="33" t="s">
        <v>73</v>
      </c>
      <c r="B55" s="33"/>
      <c r="C55" s="211"/>
      <c r="D55" s="212"/>
      <c r="E55" s="35" t="s">
        <v>74</v>
      </c>
      <c r="F55" s="211"/>
      <c r="G55" s="211"/>
      <c r="H55" s="211"/>
    </row>
    <row r="56" spans="1:8" x14ac:dyDescent="0.2">
      <c r="A56" s="248"/>
      <c r="B56" s="248"/>
      <c r="C56" s="248"/>
      <c r="D56" s="249"/>
      <c r="E56" s="250"/>
      <c r="F56" s="248"/>
      <c r="G56" s="248"/>
      <c r="H56" s="248"/>
    </row>
    <row r="57" spans="1:8" x14ac:dyDescent="0.2">
      <c r="A57" s="33" t="s">
        <v>75</v>
      </c>
      <c r="B57" s="33"/>
      <c r="C57" s="247"/>
      <c r="D57" s="247"/>
      <c r="E57" s="247"/>
      <c r="F57" s="247"/>
      <c r="G57" s="247"/>
      <c r="H57" s="247"/>
    </row>
    <row r="58" spans="1:8" x14ac:dyDescent="0.2">
      <c r="A58" s="232"/>
      <c r="B58" s="232"/>
      <c r="C58" s="232"/>
      <c r="D58" s="232"/>
      <c r="E58" s="232"/>
      <c r="F58" s="232"/>
      <c r="G58" s="232"/>
      <c r="H58" s="232"/>
    </row>
    <row r="59" spans="1:8" x14ac:dyDescent="0.2">
      <c r="A59" s="232"/>
      <c r="B59" s="232"/>
      <c r="C59" s="232"/>
      <c r="D59" s="232"/>
      <c r="E59" s="232"/>
      <c r="F59" s="232"/>
      <c r="G59" s="232"/>
      <c r="H59" s="233"/>
    </row>
    <row r="60" spans="1:8" ht="13.5" customHeight="1" x14ac:dyDescent="0.2">
      <c r="A60" s="228"/>
      <c r="B60" s="228"/>
      <c r="C60" s="228"/>
      <c r="D60" s="228"/>
      <c r="E60" s="228"/>
      <c r="F60" s="228"/>
      <c r="G60" s="228"/>
      <c r="H60" s="229"/>
    </row>
    <row r="61" spans="1:8" x14ac:dyDescent="0.2">
      <c r="C61" s="209"/>
      <c r="D61" s="222"/>
      <c r="E61" s="222"/>
      <c r="F61" s="222"/>
      <c r="G61" s="222"/>
      <c r="H61" s="17" t="s">
        <v>35</v>
      </c>
    </row>
    <row r="62" spans="1:8" x14ac:dyDescent="0.2">
      <c r="A62" s="223" t="s">
        <v>28</v>
      </c>
      <c r="B62" s="223"/>
      <c r="C62" s="16" t="s">
        <v>36</v>
      </c>
      <c r="D62" s="3"/>
      <c r="E62" s="3"/>
      <c r="F62" s="3"/>
      <c r="G62" s="3"/>
      <c r="H62" s="15" t="s">
        <v>34</v>
      </c>
    </row>
    <row r="63" spans="1:8" ht="14.25" customHeight="1" x14ac:dyDescent="0.2">
      <c r="C63" s="209" t="s">
        <v>29</v>
      </c>
      <c r="D63" s="222"/>
      <c r="E63" s="222"/>
      <c r="F63" s="222"/>
      <c r="G63" s="222"/>
    </row>
    <row r="64" spans="1:8" ht="14.25" customHeight="1" x14ac:dyDescent="0.2">
      <c r="C64" s="28"/>
      <c r="D64" s="29"/>
      <c r="E64" s="29"/>
      <c r="F64" s="29"/>
      <c r="G64" s="29"/>
    </row>
    <row r="65" spans="1:8" x14ac:dyDescent="0.2">
      <c r="A65" s="241"/>
      <c r="B65" s="241"/>
      <c r="C65" s="241"/>
      <c r="D65" s="241"/>
      <c r="E65" s="241"/>
      <c r="F65" s="241"/>
      <c r="G65" s="241"/>
      <c r="H65" s="241"/>
    </row>
    <row r="66" spans="1:8" x14ac:dyDescent="0.2">
      <c r="A66" s="241"/>
      <c r="B66" s="241"/>
      <c r="C66" s="241"/>
      <c r="D66" s="241"/>
      <c r="E66" s="241"/>
      <c r="F66" s="241"/>
      <c r="G66" s="241"/>
      <c r="H66" s="241"/>
    </row>
    <row r="67" spans="1:8" x14ac:dyDescent="0.2">
      <c r="A67" s="241"/>
      <c r="B67" s="241"/>
      <c r="C67" s="241"/>
      <c r="D67" s="241"/>
      <c r="E67" s="241"/>
      <c r="F67" s="241"/>
      <c r="G67" s="241"/>
      <c r="H67" s="241"/>
    </row>
    <row r="68" spans="1:8" x14ac:dyDescent="0.2">
      <c r="A68" s="241"/>
      <c r="B68" s="241"/>
      <c r="C68" s="241"/>
      <c r="D68" s="241"/>
      <c r="E68" s="241"/>
      <c r="F68" s="241"/>
      <c r="G68" s="241"/>
      <c r="H68" s="241"/>
    </row>
    <row r="69" spans="1:8" x14ac:dyDescent="0.2">
      <c r="A69" s="241"/>
      <c r="B69" s="241"/>
      <c r="C69" s="241"/>
      <c r="D69" s="241"/>
      <c r="E69" s="241"/>
      <c r="F69" s="241"/>
      <c r="G69" s="241"/>
      <c r="H69" s="241"/>
    </row>
    <row r="70" spans="1:8" x14ac:dyDescent="0.2">
      <c r="A70" s="241"/>
      <c r="B70" s="241"/>
      <c r="C70" s="241"/>
      <c r="D70" s="241"/>
      <c r="E70" s="241"/>
      <c r="F70" s="241"/>
      <c r="G70" s="241"/>
      <c r="H70" s="241"/>
    </row>
    <row r="71" spans="1:8" x14ac:dyDescent="0.2">
      <c r="A71" s="241"/>
      <c r="B71" s="241"/>
      <c r="C71" s="241"/>
      <c r="D71" s="241"/>
      <c r="E71" s="241"/>
      <c r="F71" s="241"/>
      <c r="G71" s="241"/>
      <c r="H71" s="241"/>
    </row>
    <row r="72" spans="1:8" x14ac:dyDescent="0.2">
      <c r="A72" s="241"/>
      <c r="B72" s="241"/>
      <c r="C72" s="241"/>
      <c r="D72" s="241"/>
      <c r="E72" s="241"/>
      <c r="F72" s="241"/>
      <c r="G72" s="241"/>
      <c r="H72" s="241"/>
    </row>
    <row r="73" spans="1:8" x14ac:dyDescent="0.2">
      <c r="A73" s="241"/>
      <c r="B73" s="241"/>
      <c r="C73" s="241"/>
      <c r="D73" s="241"/>
      <c r="E73" s="241"/>
      <c r="F73" s="241"/>
      <c r="G73" s="241"/>
      <c r="H73" s="241"/>
    </row>
    <row r="74" spans="1:8" x14ac:dyDescent="0.2">
      <c r="A74" s="241"/>
      <c r="B74" s="241"/>
      <c r="C74" s="241"/>
      <c r="D74" s="241"/>
      <c r="E74" s="241"/>
      <c r="F74" s="241"/>
      <c r="G74" s="241"/>
      <c r="H74" s="241"/>
    </row>
    <row r="75" spans="1:8" x14ac:dyDescent="0.2">
      <c r="A75" s="241"/>
      <c r="B75" s="241"/>
      <c r="C75" s="241"/>
      <c r="D75" s="241"/>
      <c r="E75" s="241"/>
      <c r="F75" s="241"/>
      <c r="G75" s="241"/>
      <c r="H75" s="241"/>
    </row>
    <row r="76" spans="1:8" x14ac:dyDescent="0.2">
      <c r="A76" s="241"/>
      <c r="B76" s="241"/>
      <c r="C76" s="241"/>
      <c r="D76" s="241"/>
      <c r="E76" s="241"/>
      <c r="F76" s="241"/>
      <c r="G76" s="241"/>
      <c r="H76" s="241"/>
    </row>
    <row r="77" spans="1:8" x14ac:dyDescent="0.2">
      <c r="A77" s="241"/>
      <c r="B77" s="241"/>
      <c r="C77" s="241"/>
      <c r="D77" s="241"/>
      <c r="E77" s="241"/>
      <c r="F77" s="241"/>
      <c r="G77" s="241"/>
      <c r="H77" s="241"/>
    </row>
    <row r="78" spans="1:8" x14ac:dyDescent="0.2">
      <c r="A78" s="241"/>
      <c r="B78" s="241"/>
      <c r="C78" s="241"/>
      <c r="D78" s="241"/>
      <c r="E78" s="241"/>
      <c r="F78" s="241"/>
      <c r="G78" s="241"/>
      <c r="H78" s="241"/>
    </row>
    <row r="79" spans="1:8" x14ac:dyDescent="0.2">
      <c r="A79" s="241"/>
      <c r="B79" s="241"/>
      <c r="C79" s="241"/>
      <c r="D79" s="241"/>
      <c r="E79" s="241"/>
      <c r="F79" s="241"/>
      <c r="G79" s="241"/>
      <c r="H79" s="241"/>
    </row>
    <row r="80" spans="1:8" x14ac:dyDescent="0.2">
      <c r="A80" s="241"/>
      <c r="B80" s="241"/>
      <c r="C80" s="241"/>
      <c r="D80" s="241"/>
      <c r="E80" s="241"/>
      <c r="F80" s="241"/>
      <c r="G80" s="241"/>
      <c r="H80" s="241"/>
    </row>
    <row r="81" spans="1:8" x14ac:dyDescent="0.2">
      <c r="A81" s="241"/>
      <c r="B81" s="241"/>
      <c r="C81" s="241"/>
      <c r="D81" s="241"/>
      <c r="E81" s="241"/>
      <c r="F81" s="241"/>
      <c r="G81" s="241"/>
      <c r="H81" s="241"/>
    </row>
    <row r="82" spans="1:8" x14ac:dyDescent="0.2">
      <c r="A82" s="241"/>
      <c r="B82" s="241"/>
      <c r="C82" s="241"/>
      <c r="D82" s="241"/>
      <c r="E82" s="241"/>
      <c r="F82" s="241"/>
      <c r="G82" s="241"/>
      <c r="H82" s="241"/>
    </row>
    <row r="83" spans="1:8" x14ac:dyDescent="0.2">
      <c r="A83" s="241"/>
      <c r="B83" s="241"/>
      <c r="C83" s="241"/>
      <c r="D83" s="241"/>
      <c r="E83" s="241"/>
      <c r="F83" s="241"/>
      <c r="G83" s="241"/>
      <c r="H83" s="241"/>
    </row>
    <row r="84" spans="1:8" x14ac:dyDescent="0.2">
      <c r="A84" s="241"/>
      <c r="B84" s="241"/>
      <c r="C84" s="241"/>
      <c r="D84" s="241"/>
      <c r="E84" s="241"/>
      <c r="F84" s="241"/>
      <c r="G84" s="241"/>
      <c r="H84" s="241"/>
    </row>
    <row r="85" spans="1:8" x14ac:dyDescent="0.2">
      <c r="A85" s="241"/>
      <c r="B85" s="241"/>
      <c r="C85" s="241"/>
      <c r="D85" s="241"/>
      <c r="E85" s="241"/>
      <c r="F85" s="241"/>
      <c r="G85" s="241"/>
      <c r="H85" s="241"/>
    </row>
    <row r="86" spans="1:8" x14ac:dyDescent="0.2">
      <c r="A86" s="241"/>
      <c r="B86" s="241"/>
      <c r="C86" s="241"/>
      <c r="D86" s="241"/>
      <c r="E86" s="241"/>
      <c r="F86" s="241"/>
      <c r="G86" s="241"/>
      <c r="H86" s="241"/>
    </row>
    <row r="87" spans="1:8" x14ac:dyDescent="0.2">
      <c r="A87" s="241"/>
      <c r="B87" s="241"/>
      <c r="C87" s="241"/>
      <c r="D87" s="241"/>
      <c r="E87" s="241"/>
      <c r="F87" s="241"/>
      <c r="G87" s="241"/>
      <c r="H87" s="241"/>
    </row>
    <row r="88" spans="1:8" x14ac:dyDescent="0.2">
      <c r="A88" s="241"/>
      <c r="B88" s="241"/>
      <c r="C88" s="241"/>
      <c r="D88" s="241"/>
      <c r="E88" s="241"/>
      <c r="F88" s="241"/>
      <c r="G88" s="241"/>
      <c r="H88" s="241"/>
    </row>
    <row r="89" spans="1:8" x14ac:dyDescent="0.2">
      <c r="A89" s="241"/>
      <c r="B89" s="241"/>
      <c r="C89" s="241"/>
      <c r="D89" s="241"/>
      <c r="E89" s="241"/>
      <c r="F89" s="241"/>
      <c r="G89" s="241"/>
      <c r="H89" s="241"/>
    </row>
    <row r="90" spans="1:8" x14ac:dyDescent="0.2">
      <c r="A90" s="241"/>
      <c r="B90" s="241"/>
      <c r="C90" s="241"/>
      <c r="D90" s="241"/>
      <c r="E90" s="241"/>
      <c r="F90" s="241"/>
      <c r="G90" s="241"/>
      <c r="H90" s="241"/>
    </row>
    <row r="91" spans="1:8" x14ac:dyDescent="0.2">
      <c r="A91" s="241"/>
      <c r="B91" s="241"/>
      <c r="C91" s="241"/>
      <c r="D91" s="241"/>
      <c r="E91" s="241"/>
      <c r="F91" s="241"/>
      <c r="G91" s="241"/>
      <c r="H91" s="241"/>
    </row>
    <row r="92" spans="1:8" x14ac:dyDescent="0.2">
      <c r="A92" s="241"/>
      <c r="B92" s="241"/>
      <c r="C92" s="241"/>
      <c r="D92" s="241"/>
      <c r="E92" s="241"/>
      <c r="F92" s="241"/>
      <c r="G92" s="241"/>
      <c r="H92" s="241"/>
    </row>
    <row r="93" spans="1:8" x14ac:dyDescent="0.2">
      <c r="A93" s="241"/>
      <c r="B93" s="241"/>
      <c r="C93" s="241"/>
      <c r="D93" s="241"/>
      <c r="E93" s="241"/>
      <c r="F93" s="241"/>
      <c r="G93" s="241"/>
      <c r="H93" s="241"/>
    </row>
    <row r="94" spans="1:8" x14ac:dyDescent="0.2">
      <c r="A94" s="241"/>
      <c r="B94" s="241"/>
      <c r="C94" s="241"/>
      <c r="D94" s="241"/>
      <c r="E94" s="241"/>
      <c r="F94" s="241"/>
      <c r="G94" s="241"/>
      <c r="H94" s="241"/>
    </row>
    <row r="95" spans="1:8" x14ac:dyDescent="0.2">
      <c r="A95" s="241"/>
      <c r="B95" s="241"/>
      <c r="C95" s="241"/>
      <c r="D95" s="241"/>
      <c r="E95" s="241"/>
      <c r="F95" s="241"/>
      <c r="G95" s="241"/>
      <c r="H95" s="241"/>
    </row>
    <row r="96" spans="1:8" x14ac:dyDescent="0.2">
      <c r="A96" s="241"/>
      <c r="B96" s="241"/>
      <c r="C96" s="241"/>
      <c r="D96" s="241"/>
      <c r="E96" s="241"/>
      <c r="F96" s="241"/>
      <c r="G96" s="241"/>
      <c r="H96" s="241"/>
    </row>
    <row r="97" spans="1:8" x14ac:dyDescent="0.2">
      <c r="A97" s="241"/>
      <c r="B97" s="241"/>
      <c r="C97" s="241"/>
      <c r="D97" s="241"/>
      <c r="E97" s="241"/>
      <c r="F97" s="241"/>
      <c r="G97" s="241"/>
      <c r="H97" s="241"/>
    </row>
    <row r="98" spans="1:8" x14ac:dyDescent="0.2">
      <c r="A98" s="241"/>
      <c r="B98" s="241"/>
      <c r="C98" s="241"/>
      <c r="D98" s="241"/>
      <c r="E98" s="241"/>
      <c r="F98" s="241"/>
      <c r="G98" s="241"/>
      <c r="H98" s="241"/>
    </row>
    <row r="99" spans="1:8" x14ac:dyDescent="0.2">
      <c r="A99" s="241"/>
      <c r="B99" s="241"/>
      <c r="C99" s="241"/>
      <c r="D99" s="241"/>
      <c r="E99" s="241"/>
      <c r="F99" s="241"/>
      <c r="G99" s="241"/>
      <c r="H99" s="241"/>
    </row>
    <row r="100" spans="1:8" x14ac:dyDescent="0.2">
      <c r="A100" s="241"/>
      <c r="B100" s="241"/>
      <c r="C100" s="241"/>
      <c r="D100" s="241"/>
      <c r="E100" s="241"/>
      <c r="F100" s="241"/>
      <c r="G100" s="241"/>
      <c r="H100" s="241"/>
    </row>
    <row r="101" spans="1:8" x14ac:dyDescent="0.2">
      <c r="A101" s="241"/>
      <c r="B101" s="241"/>
      <c r="C101" s="241"/>
      <c r="D101" s="241"/>
      <c r="E101" s="241"/>
      <c r="F101" s="241"/>
      <c r="G101" s="241"/>
      <c r="H101" s="241"/>
    </row>
    <row r="102" spans="1:8" x14ac:dyDescent="0.2">
      <c r="A102" s="241"/>
      <c r="B102" s="241"/>
      <c r="C102" s="241"/>
      <c r="D102" s="241"/>
      <c r="E102" s="241"/>
      <c r="F102" s="241"/>
      <c r="G102" s="241"/>
      <c r="H102" s="241"/>
    </row>
    <row r="104" spans="1:8" x14ac:dyDescent="0.2">
      <c r="A104" s="241"/>
      <c r="B104" s="241"/>
      <c r="C104" s="241"/>
      <c r="D104" s="241"/>
      <c r="E104" s="241"/>
      <c r="F104" s="241"/>
      <c r="G104" s="241"/>
      <c r="H104" s="241"/>
    </row>
    <row r="105" spans="1:8" x14ac:dyDescent="0.2">
      <c r="A105" s="241"/>
      <c r="B105" s="241"/>
      <c r="C105" s="241"/>
      <c r="D105" s="241"/>
      <c r="E105" s="241"/>
      <c r="F105" s="241"/>
      <c r="G105" s="241"/>
      <c r="H105" s="241"/>
    </row>
    <row r="106" spans="1:8" x14ac:dyDescent="0.2">
      <c r="A106" s="241"/>
      <c r="B106" s="241"/>
      <c r="C106" s="241"/>
      <c r="D106" s="241"/>
      <c r="E106" s="241"/>
      <c r="F106" s="241"/>
      <c r="G106" s="241"/>
      <c r="H106" s="241"/>
    </row>
    <row r="107" spans="1:8" x14ac:dyDescent="0.2">
      <c r="A107" s="241"/>
      <c r="B107" s="241"/>
      <c r="C107" s="241"/>
      <c r="D107" s="241"/>
      <c r="E107" s="241"/>
      <c r="F107" s="241"/>
      <c r="G107" s="241"/>
      <c r="H107" s="241"/>
    </row>
    <row r="108" spans="1:8" x14ac:dyDescent="0.2">
      <c r="A108" s="241"/>
      <c r="B108" s="241"/>
      <c r="C108" s="241"/>
      <c r="D108" s="241"/>
      <c r="E108" s="241"/>
      <c r="F108" s="241"/>
      <c r="G108" s="241"/>
      <c r="H108" s="241"/>
    </row>
    <row r="109" spans="1:8" x14ac:dyDescent="0.2">
      <c r="A109" s="241"/>
      <c r="B109" s="241"/>
      <c r="C109" s="241"/>
      <c r="D109" s="241"/>
      <c r="E109" s="241"/>
      <c r="F109" s="241"/>
      <c r="G109" s="241"/>
      <c r="H109" s="241"/>
    </row>
    <row r="110" spans="1:8" x14ac:dyDescent="0.2">
      <c r="A110" s="241"/>
      <c r="B110" s="241"/>
      <c r="C110" s="241"/>
      <c r="D110" s="241"/>
      <c r="E110" s="241"/>
      <c r="F110" s="241"/>
      <c r="G110" s="241"/>
      <c r="H110" s="241"/>
    </row>
    <row r="111" spans="1:8" x14ac:dyDescent="0.2">
      <c r="A111" s="241"/>
      <c r="B111" s="241"/>
      <c r="C111" s="241"/>
      <c r="D111" s="241"/>
      <c r="E111" s="241"/>
      <c r="F111" s="241"/>
      <c r="G111" s="241"/>
      <c r="H111" s="241"/>
    </row>
    <row r="112" spans="1:8" x14ac:dyDescent="0.2">
      <c r="A112" s="241"/>
      <c r="B112" s="241"/>
      <c r="C112" s="241"/>
      <c r="D112" s="241"/>
      <c r="E112" s="241"/>
      <c r="F112" s="241"/>
      <c r="G112" s="241"/>
      <c r="H112" s="241"/>
    </row>
    <row r="113" spans="1:8" x14ac:dyDescent="0.2">
      <c r="A113" s="241"/>
      <c r="B113" s="241"/>
      <c r="C113" s="241"/>
      <c r="D113" s="241"/>
      <c r="E113" s="241"/>
      <c r="F113" s="241"/>
      <c r="G113" s="241"/>
      <c r="H113" s="241"/>
    </row>
    <row r="114" spans="1:8" x14ac:dyDescent="0.2">
      <c r="A114" s="241"/>
      <c r="B114" s="241"/>
      <c r="C114" s="241"/>
      <c r="D114" s="241"/>
      <c r="E114" s="241"/>
      <c r="F114" s="241"/>
      <c r="G114" s="241"/>
      <c r="H114" s="241"/>
    </row>
    <row r="115" spans="1:8" x14ac:dyDescent="0.2">
      <c r="A115" s="241"/>
      <c r="B115" s="241"/>
      <c r="C115" s="241"/>
      <c r="D115" s="241"/>
      <c r="E115" s="241"/>
      <c r="F115" s="241"/>
      <c r="G115" s="241"/>
      <c r="H115" s="241"/>
    </row>
    <row r="116" spans="1:8" x14ac:dyDescent="0.2">
      <c r="A116" s="241"/>
      <c r="B116" s="241"/>
      <c r="C116" s="241"/>
      <c r="D116" s="241"/>
      <c r="E116" s="241"/>
      <c r="F116" s="241"/>
      <c r="G116" s="241"/>
      <c r="H116" s="241"/>
    </row>
    <row r="117" spans="1:8" x14ac:dyDescent="0.2">
      <c r="A117" s="241"/>
      <c r="B117" s="241"/>
      <c r="C117" s="241"/>
      <c r="D117" s="241"/>
      <c r="E117" s="241"/>
      <c r="F117" s="241"/>
      <c r="G117" s="241"/>
      <c r="H117" s="241"/>
    </row>
    <row r="118" spans="1:8" x14ac:dyDescent="0.2">
      <c r="A118" s="241"/>
      <c r="B118" s="241"/>
      <c r="C118" s="241"/>
      <c r="D118" s="241"/>
      <c r="E118" s="241"/>
      <c r="F118" s="241"/>
      <c r="G118" s="241"/>
      <c r="H118" s="241"/>
    </row>
    <row r="119" spans="1:8" x14ac:dyDescent="0.2">
      <c r="A119" s="241"/>
      <c r="B119" s="241"/>
      <c r="C119" s="241"/>
      <c r="D119" s="241"/>
      <c r="E119" s="241"/>
      <c r="F119" s="241"/>
      <c r="G119" s="241"/>
      <c r="H119" s="241"/>
    </row>
    <row r="120" spans="1:8" x14ac:dyDescent="0.2">
      <c r="A120" s="241"/>
      <c r="B120" s="241"/>
      <c r="C120" s="241"/>
      <c r="D120" s="241"/>
      <c r="E120" s="241"/>
      <c r="F120" s="241"/>
      <c r="G120" s="241"/>
      <c r="H120" s="241"/>
    </row>
    <row r="121" spans="1:8" x14ac:dyDescent="0.2">
      <c r="A121" s="241"/>
      <c r="B121" s="241"/>
      <c r="C121" s="241"/>
      <c r="D121" s="241"/>
      <c r="E121" s="241"/>
      <c r="F121" s="241"/>
      <c r="G121" s="241"/>
      <c r="H121" s="241"/>
    </row>
    <row r="122" spans="1:8" x14ac:dyDescent="0.2">
      <c r="A122" s="241"/>
      <c r="B122" s="241"/>
      <c r="C122" s="241"/>
      <c r="D122" s="241"/>
      <c r="E122" s="241"/>
      <c r="F122" s="241"/>
      <c r="G122" s="241"/>
      <c r="H122" s="241"/>
    </row>
    <row r="123" spans="1:8" x14ac:dyDescent="0.2">
      <c r="A123" s="241"/>
      <c r="B123" s="241"/>
      <c r="C123" s="241"/>
      <c r="D123" s="241"/>
      <c r="E123" s="241"/>
      <c r="F123" s="241"/>
      <c r="G123" s="241"/>
      <c r="H123" s="241"/>
    </row>
    <row r="124" spans="1:8" x14ac:dyDescent="0.2">
      <c r="A124" s="241"/>
      <c r="B124" s="241"/>
      <c r="C124" s="241"/>
      <c r="D124" s="241"/>
      <c r="E124" s="241"/>
      <c r="F124" s="241"/>
      <c r="G124" s="241"/>
      <c r="H124" s="241"/>
    </row>
    <row r="125" spans="1:8" x14ac:dyDescent="0.2">
      <c r="A125" s="241"/>
      <c r="B125" s="241"/>
      <c r="C125" s="241"/>
      <c r="D125" s="241"/>
      <c r="E125" s="241"/>
      <c r="F125" s="241"/>
      <c r="G125" s="241"/>
      <c r="H125" s="241"/>
    </row>
    <row r="126" spans="1:8" x14ac:dyDescent="0.2">
      <c r="A126" s="241"/>
      <c r="B126" s="241"/>
      <c r="C126" s="241"/>
      <c r="D126" s="241"/>
      <c r="E126" s="241"/>
      <c r="F126" s="241"/>
      <c r="G126" s="241"/>
      <c r="H126" s="241"/>
    </row>
    <row r="127" spans="1:8" x14ac:dyDescent="0.2">
      <c r="A127" s="241"/>
      <c r="B127" s="241"/>
      <c r="C127" s="241"/>
      <c r="D127" s="241"/>
      <c r="E127" s="241"/>
      <c r="F127" s="241"/>
      <c r="G127" s="241"/>
      <c r="H127" s="241"/>
    </row>
    <row r="128" spans="1:8" x14ac:dyDescent="0.2">
      <c r="A128" s="241"/>
      <c r="B128" s="241"/>
      <c r="C128" s="241"/>
      <c r="D128" s="241"/>
      <c r="E128" s="241"/>
      <c r="F128" s="241"/>
      <c r="G128" s="241"/>
      <c r="H128" s="241"/>
    </row>
    <row r="129" spans="1:8" x14ac:dyDescent="0.2">
      <c r="A129" s="241"/>
      <c r="B129" s="241"/>
      <c r="C129" s="241"/>
      <c r="D129" s="241"/>
      <c r="E129" s="241"/>
      <c r="F129" s="241"/>
      <c r="G129" s="241"/>
      <c r="H129" s="241"/>
    </row>
    <row r="130" spans="1:8" x14ac:dyDescent="0.2">
      <c r="A130" s="241"/>
      <c r="B130" s="241"/>
      <c r="C130" s="241"/>
      <c r="D130" s="241"/>
      <c r="E130" s="241"/>
      <c r="F130" s="241"/>
      <c r="G130" s="241"/>
      <c r="H130" s="241"/>
    </row>
    <row r="131" spans="1:8" x14ac:dyDescent="0.2">
      <c r="A131" s="241"/>
      <c r="B131" s="241"/>
      <c r="C131" s="241"/>
      <c r="D131" s="241"/>
      <c r="E131" s="241"/>
      <c r="F131" s="241"/>
      <c r="G131" s="241"/>
      <c r="H131" s="241"/>
    </row>
    <row r="132" spans="1:8" x14ac:dyDescent="0.2">
      <c r="A132" s="241"/>
      <c r="B132" s="241"/>
      <c r="C132" s="241"/>
      <c r="D132" s="241"/>
      <c r="E132" s="241"/>
      <c r="F132" s="241"/>
      <c r="G132" s="241"/>
      <c r="H132" s="241"/>
    </row>
    <row r="133" spans="1:8" x14ac:dyDescent="0.2">
      <c r="A133" s="241"/>
      <c r="B133" s="241"/>
      <c r="C133" s="241"/>
      <c r="D133" s="241"/>
      <c r="E133" s="241"/>
      <c r="F133" s="241"/>
      <c r="G133" s="241"/>
      <c r="H133" s="241"/>
    </row>
    <row r="134" spans="1:8" x14ac:dyDescent="0.2">
      <c r="A134" s="241"/>
      <c r="B134" s="241"/>
      <c r="C134" s="241"/>
      <c r="D134" s="241"/>
      <c r="E134" s="241"/>
      <c r="F134" s="241"/>
      <c r="G134" s="241"/>
      <c r="H134" s="241"/>
    </row>
    <row r="135" spans="1:8" x14ac:dyDescent="0.2">
      <c r="A135" s="241"/>
      <c r="B135" s="241"/>
      <c r="C135" s="241"/>
      <c r="D135" s="241"/>
      <c r="E135" s="241"/>
      <c r="F135" s="241"/>
      <c r="G135" s="241"/>
      <c r="H135" s="241"/>
    </row>
    <row r="136" spans="1:8" x14ac:dyDescent="0.2">
      <c r="A136" s="241"/>
      <c r="B136" s="241"/>
      <c r="C136" s="241"/>
      <c r="D136" s="241"/>
      <c r="E136" s="241"/>
      <c r="F136" s="241"/>
      <c r="G136" s="241"/>
      <c r="H136" s="241"/>
    </row>
    <row r="137" spans="1:8" x14ac:dyDescent="0.2">
      <c r="A137" s="241"/>
      <c r="B137" s="241"/>
      <c r="C137" s="241"/>
      <c r="D137" s="241"/>
      <c r="E137" s="241"/>
      <c r="F137" s="241"/>
      <c r="G137" s="241"/>
      <c r="H137" s="241"/>
    </row>
    <row r="138" spans="1:8" x14ac:dyDescent="0.2">
      <c r="A138" s="241"/>
      <c r="B138" s="241"/>
      <c r="C138" s="241"/>
      <c r="D138" s="241"/>
      <c r="E138" s="241"/>
      <c r="F138" s="241"/>
      <c r="G138" s="241"/>
      <c r="H138" s="241"/>
    </row>
    <row r="139" spans="1:8" x14ac:dyDescent="0.2">
      <c r="A139" s="241"/>
      <c r="B139" s="241"/>
      <c r="C139" s="241"/>
      <c r="D139" s="241"/>
      <c r="E139" s="241"/>
      <c r="F139" s="241"/>
      <c r="G139" s="241"/>
      <c r="H139" s="241"/>
    </row>
    <row r="140" spans="1:8" x14ac:dyDescent="0.2">
      <c r="A140" s="241"/>
      <c r="B140" s="241"/>
      <c r="C140" s="241"/>
      <c r="D140" s="241"/>
      <c r="E140" s="241"/>
      <c r="F140" s="241"/>
      <c r="G140" s="241"/>
      <c r="H140" s="241"/>
    </row>
    <row r="141" spans="1:8" x14ac:dyDescent="0.2">
      <c r="A141" s="241"/>
      <c r="B141" s="241"/>
      <c r="C141" s="241"/>
      <c r="D141" s="241"/>
      <c r="E141" s="241"/>
      <c r="F141" s="241"/>
      <c r="G141" s="241"/>
      <c r="H141" s="241"/>
    </row>
    <row r="142" spans="1:8" x14ac:dyDescent="0.2">
      <c r="A142" s="241"/>
      <c r="B142" s="241"/>
      <c r="C142" s="241"/>
      <c r="D142" s="241"/>
      <c r="E142" s="241"/>
      <c r="F142" s="241"/>
      <c r="G142" s="241"/>
      <c r="H142" s="241"/>
    </row>
    <row r="143" spans="1:8" x14ac:dyDescent="0.2">
      <c r="A143" s="241"/>
      <c r="B143" s="241"/>
      <c r="C143" s="241"/>
      <c r="D143" s="241"/>
      <c r="E143" s="241"/>
      <c r="F143" s="241"/>
      <c r="G143" s="241"/>
      <c r="H143" s="241"/>
    </row>
    <row r="144" spans="1:8" x14ac:dyDescent="0.2">
      <c r="A144" s="241"/>
      <c r="B144" s="241"/>
      <c r="C144" s="241"/>
      <c r="D144" s="241"/>
      <c r="E144" s="241"/>
      <c r="F144" s="241"/>
      <c r="G144" s="241"/>
      <c r="H144" s="241"/>
    </row>
    <row r="145" spans="1:8" x14ac:dyDescent="0.2">
      <c r="A145" s="241"/>
      <c r="B145" s="241"/>
      <c r="C145" s="241"/>
      <c r="D145" s="241"/>
      <c r="E145" s="241"/>
      <c r="F145" s="241"/>
      <c r="G145" s="241"/>
      <c r="H145" s="241"/>
    </row>
  </sheetData>
  <sheetProtection selectLockedCells="1"/>
  <mergeCells count="72">
    <mergeCell ref="A104:H145"/>
    <mergeCell ref="C61:G61"/>
    <mergeCell ref="A62:B62"/>
    <mergeCell ref="A47:D48"/>
    <mergeCell ref="D41:H41"/>
    <mergeCell ref="A41:C41"/>
    <mergeCell ref="B43:C43"/>
    <mergeCell ref="A42:C42"/>
    <mergeCell ref="E46:H46"/>
    <mergeCell ref="A46:D46"/>
    <mergeCell ref="C57:H57"/>
    <mergeCell ref="A56:D56"/>
    <mergeCell ref="F55:H55"/>
    <mergeCell ref="E56:H56"/>
    <mergeCell ref="A58:H58"/>
    <mergeCell ref="A65:H102"/>
    <mergeCell ref="C63:G63"/>
    <mergeCell ref="A5:A6"/>
    <mergeCell ref="H14:H15"/>
    <mergeCell ref="B21:C21"/>
    <mergeCell ref="B22:C22"/>
    <mergeCell ref="B24:C24"/>
    <mergeCell ref="D14:G14"/>
    <mergeCell ref="A60:H60"/>
    <mergeCell ref="A32:H32"/>
    <mergeCell ref="A59:H59"/>
    <mergeCell ref="A13:B13"/>
    <mergeCell ref="C13:H13"/>
    <mergeCell ref="C5:C6"/>
    <mergeCell ref="B5:B6"/>
    <mergeCell ref="D5:E5"/>
    <mergeCell ref="B23:C23"/>
    <mergeCell ref="C55:D55"/>
    <mergeCell ref="A1:B1"/>
    <mergeCell ref="A2:H2"/>
    <mergeCell ref="A3:H3"/>
    <mergeCell ref="F5:H5"/>
    <mergeCell ref="A4:B4"/>
    <mergeCell ref="C4:H4"/>
    <mergeCell ref="C1:D1"/>
    <mergeCell ref="B37:D37"/>
    <mergeCell ref="B38:D38"/>
    <mergeCell ref="B39:D39"/>
    <mergeCell ref="B35:D35"/>
    <mergeCell ref="A34:C34"/>
    <mergeCell ref="D34:H34"/>
    <mergeCell ref="B36:D36"/>
    <mergeCell ref="A14:A15"/>
    <mergeCell ref="B20:C20"/>
    <mergeCell ref="A31:B31"/>
    <mergeCell ref="A27:H27"/>
    <mergeCell ref="B25:C25"/>
    <mergeCell ref="B26:C26"/>
    <mergeCell ref="B28:C28"/>
    <mergeCell ref="B17:C17"/>
    <mergeCell ref="B18:C18"/>
    <mergeCell ref="B19:C19"/>
    <mergeCell ref="G31:H31"/>
    <mergeCell ref="B14:C15"/>
    <mergeCell ref="B16:C16"/>
    <mergeCell ref="C31:F31"/>
    <mergeCell ref="A54:C54"/>
    <mergeCell ref="D54:H54"/>
    <mergeCell ref="E47:H47"/>
    <mergeCell ref="B40:D40"/>
    <mergeCell ref="B44:C44"/>
    <mergeCell ref="B45:C45"/>
    <mergeCell ref="B52:D52"/>
    <mergeCell ref="B53:D53"/>
    <mergeCell ref="B50:D50"/>
    <mergeCell ref="B51:D51"/>
    <mergeCell ref="B49:D49"/>
  </mergeCells>
  <phoneticPr fontId="6" type="noConversion"/>
  <printOptions horizontalCentered="1"/>
  <pageMargins left="0.5" right="0.5" top="0.5" bottom="0.5" header="0.5" footer="1"/>
  <pageSetup orientation="landscape" r:id="rId1"/>
  <headerFooter alignWithMargins="0">
    <oddFooter>&amp;C&amp;"Arial Narrow,Regular"&amp;8Page &amp;P of &amp;N</oddFooter>
  </headerFooter>
  <ignoredErrors>
    <ignoredError sqref="A8:A12 D15:G15 A14 A28 A36:A40 A43:A45 A49:A5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7F53A-94C2-47FC-AED3-39E7CF92CA14}">
  <dimension ref="A1:W29"/>
  <sheetViews>
    <sheetView workbookViewId="0">
      <selection activeCell="Q46" sqref="Q46"/>
    </sheetView>
  </sheetViews>
  <sheetFormatPr defaultRowHeight="12.75" x14ac:dyDescent="0.2"/>
  <cols>
    <col min="2" max="2" width="29" customWidth="1"/>
    <col min="3" max="3" width="35.42578125" customWidth="1"/>
  </cols>
  <sheetData>
    <row r="1" spans="1:8" x14ac:dyDescent="0.2">
      <c r="A1" s="54" t="s">
        <v>215</v>
      </c>
    </row>
    <row r="4" spans="1:8" x14ac:dyDescent="0.2">
      <c r="B4" s="54" t="s">
        <v>216</v>
      </c>
      <c r="C4" s="180">
        <f>+'Personnel '!I6</f>
        <v>0</v>
      </c>
    </row>
    <row r="5" spans="1:8" x14ac:dyDescent="0.2">
      <c r="B5" s="54" t="s">
        <v>217</v>
      </c>
      <c r="C5" s="180">
        <f>+'Fringe Benefits'!H18</f>
        <v>0</v>
      </c>
    </row>
    <row r="6" spans="1:8" x14ac:dyDescent="0.2">
      <c r="C6" s="180"/>
    </row>
    <row r="7" spans="1:8" x14ac:dyDescent="0.2">
      <c r="B7" s="54" t="s">
        <v>218</v>
      </c>
      <c r="C7" s="180">
        <f>+Travel!H5</f>
        <v>0</v>
      </c>
    </row>
    <row r="8" spans="1:8" x14ac:dyDescent="0.2">
      <c r="B8" s="54" t="s">
        <v>219</v>
      </c>
      <c r="C8" s="180">
        <f>+'Equipment NA'!D5</f>
        <v>0</v>
      </c>
    </row>
    <row r="9" spans="1:8" x14ac:dyDescent="0.2">
      <c r="B9" s="54" t="s">
        <v>172</v>
      </c>
      <c r="C9" s="180">
        <f>+Supplies!E10</f>
        <v>11064</v>
      </c>
    </row>
    <row r="10" spans="1:8" x14ac:dyDescent="0.2">
      <c r="B10" s="54" t="s">
        <v>220</v>
      </c>
      <c r="C10" s="180">
        <f>+Contractual!H39</f>
        <v>781381.77875000006</v>
      </c>
    </row>
    <row r="11" spans="1:8" x14ac:dyDescent="0.2">
      <c r="B11" s="54" t="s">
        <v>221</v>
      </c>
      <c r="C11" s="180">
        <f>+Other!E12</f>
        <v>20000</v>
      </c>
      <c r="H11">
        <v>975223</v>
      </c>
    </row>
    <row r="12" spans="1:8" x14ac:dyDescent="0.2">
      <c r="C12" s="180"/>
      <c r="H12" s="180">
        <f>+C22</f>
        <v>812445.77875000006</v>
      </c>
    </row>
    <row r="13" spans="1:8" x14ac:dyDescent="0.2">
      <c r="C13" s="180"/>
    </row>
    <row r="14" spans="1:8" x14ac:dyDescent="0.2">
      <c r="C14" s="180"/>
      <c r="H14" s="180">
        <f>+H11-H12</f>
        <v>162777.22124999994</v>
      </c>
    </row>
    <row r="15" spans="1:8" x14ac:dyDescent="0.2">
      <c r="C15" s="180"/>
    </row>
    <row r="16" spans="1:8" x14ac:dyDescent="0.2">
      <c r="C16" s="180"/>
    </row>
    <row r="17" spans="3:23" x14ac:dyDescent="0.2">
      <c r="C17" s="180"/>
    </row>
    <row r="18" spans="3:23" x14ac:dyDescent="0.2">
      <c r="C18" s="180"/>
    </row>
    <row r="19" spans="3:23" x14ac:dyDescent="0.2">
      <c r="C19" s="180"/>
    </row>
    <row r="20" spans="3:23" x14ac:dyDescent="0.2">
      <c r="C20" s="180"/>
    </row>
    <row r="21" spans="3:23" x14ac:dyDescent="0.2">
      <c r="C21" s="180"/>
    </row>
    <row r="22" spans="3:23" x14ac:dyDescent="0.2">
      <c r="C22" s="180">
        <f>SUM(C4:C21)</f>
        <v>812445.77875000006</v>
      </c>
    </row>
    <row r="23" spans="3:23" x14ac:dyDescent="0.2">
      <c r="W23">
        <v>775000</v>
      </c>
    </row>
    <row r="24" spans="3:23" x14ac:dyDescent="0.2">
      <c r="W24">
        <v>6382</v>
      </c>
    </row>
    <row r="29" spans="3:23" x14ac:dyDescent="0.2">
      <c r="W29">
        <f>SUM(W23:W28)</f>
        <v>781382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9"/>
  <sheetViews>
    <sheetView workbookViewId="0">
      <selection activeCell="D4" sqref="D4"/>
    </sheetView>
  </sheetViews>
  <sheetFormatPr defaultRowHeight="12.75" x14ac:dyDescent="0.2"/>
  <cols>
    <col min="2" max="2" width="20.5703125" customWidth="1"/>
    <col min="3" max="3" width="23.28515625" customWidth="1"/>
    <col min="4" max="4" width="56" customWidth="1"/>
    <col min="5" max="5" width="31.28515625" customWidth="1"/>
    <col min="6" max="6" width="11.28515625" bestFit="1" customWidth="1"/>
    <col min="7" max="7" width="21.140625" customWidth="1"/>
    <col min="9" max="9" width="26.42578125" customWidth="1"/>
  </cols>
  <sheetData>
    <row r="1" spans="2:9" ht="40.5" customHeight="1" thickBot="1" x14ac:dyDescent="0.25"/>
    <row r="2" spans="2:9" x14ac:dyDescent="0.2">
      <c r="B2" s="61"/>
      <c r="C2" s="62">
        <v>1</v>
      </c>
      <c r="D2" s="62" t="s">
        <v>108</v>
      </c>
      <c r="E2" s="63">
        <v>2</v>
      </c>
      <c r="F2" s="63">
        <v>3</v>
      </c>
      <c r="G2" s="63">
        <v>4</v>
      </c>
      <c r="H2" s="63">
        <v>5</v>
      </c>
      <c r="I2" s="64">
        <v>6</v>
      </c>
    </row>
    <row r="3" spans="2:9" s="56" customFormat="1" ht="31.5" customHeight="1" thickBot="1" x14ac:dyDescent="0.25">
      <c r="B3" s="65" t="s">
        <v>122</v>
      </c>
      <c r="C3" s="66" t="s">
        <v>92</v>
      </c>
      <c r="D3" s="66" t="s">
        <v>109</v>
      </c>
      <c r="E3" s="66" t="s">
        <v>93</v>
      </c>
      <c r="F3" s="66" t="s">
        <v>94</v>
      </c>
      <c r="G3" s="66" t="s">
        <v>95</v>
      </c>
      <c r="H3" s="66" t="s">
        <v>96</v>
      </c>
      <c r="I3" s="67" t="s">
        <v>97</v>
      </c>
    </row>
    <row r="4" spans="2:9" ht="81.75" customHeight="1" x14ac:dyDescent="0.2">
      <c r="B4" s="68" t="s">
        <v>98</v>
      </c>
      <c r="C4" s="69" t="s">
        <v>100</v>
      </c>
      <c r="D4" s="76" t="s">
        <v>111</v>
      </c>
      <c r="E4" s="69"/>
      <c r="F4" s="72" t="s">
        <v>102</v>
      </c>
      <c r="G4" s="73"/>
      <c r="H4" s="74">
        <v>1</v>
      </c>
      <c r="I4" s="73">
        <f>+G4*H4</f>
        <v>0</v>
      </c>
    </row>
    <row r="5" spans="2:9" ht="76.5" x14ac:dyDescent="0.2">
      <c r="B5" s="70"/>
      <c r="C5" s="69" t="s">
        <v>105</v>
      </c>
      <c r="D5" s="76" t="s">
        <v>110</v>
      </c>
      <c r="E5" s="69"/>
      <c r="F5" s="72" t="s">
        <v>102</v>
      </c>
      <c r="G5" s="73"/>
      <c r="H5" s="74">
        <v>1</v>
      </c>
      <c r="I5" s="73">
        <f>+H5*G5</f>
        <v>0</v>
      </c>
    </row>
    <row r="6" spans="2:9" x14ac:dyDescent="0.2">
      <c r="B6" s="70"/>
      <c r="C6" s="70"/>
      <c r="D6" s="77"/>
      <c r="E6" s="251" t="s">
        <v>120</v>
      </c>
      <c r="F6" s="251"/>
      <c r="G6" s="251"/>
      <c r="H6" s="251"/>
      <c r="I6" s="115">
        <f>SUM(I4:I5)</f>
        <v>0</v>
      </c>
    </row>
    <row r="7" spans="2:9" x14ac:dyDescent="0.2">
      <c r="D7" s="56"/>
    </row>
    <row r="8" spans="2:9" ht="13.5" thickBot="1" x14ac:dyDescent="0.25">
      <c r="D8" s="56"/>
    </row>
    <row r="9" spans="2:9" ht="26.25" thickBot="1" x14ac:dyDescent="0.25">
      <c r="B9" s="98"/>
      <c r="C9" s="99" t="s">
        <v>92</v>
      </c>
      <c r="D9" s="99"/>
      <c r="E9" s="99" t="s">
        <v>93</v>
      </c>
      <c r="F9" s="99" t="s">
        <v>94</v>
      </c>
      <c r="G9" s="99" t="s">
        <v>95</v>
      </c>
      <c r="H9" s="99" t="s">
        <v>96</v>
      </c>
      <c r="I9" s="100" t="s">
        <v>115</v>
      </c>
    </row>
    <row r="10" spans="2:9" ht="58.5" customHeight="1" x14ac:dyDescent="0.2">
      <c r="B10" s="68" t="s">
        <v>99</v>
      </c>
      <c r="C10" s="71" t="s">
        <v>113</v>
      </c>
      <c r="D10" s="71" t="s">
        <v>119</v>
      </c>
      <c r="E10" s="71"/>
      <c r="F10" s="72" t="s">
        <v>104</v>
      </c>
      <c r="G10" s="162"/>
      <c r="H10" s="74">
        <v>0.1</v>
      </c>
      <c r="I10" s="73">
        <f>+G10*H10</f>
        <v>0</v>
      </c>
    </row>
    <row r="11" spans="2:9" ht="58.5" customHeight="1" x14ac:dyDescent="0.2">
      <c r="C11" s="71" t="s">
        <v>116</v>
      </c>
      <c r="D11" s="71" t="s">
        <v>118</v>
      </c>
      <c r="E11" s="71"/>
      <c r="F11" s="72" t="s">
        <v>104</v>
      </c>
      <c r="G11" s="73"/>
      <c r="H11" s="74">
        <v>0.1</v>
      </c>
      <c r="I11" s="73">
        <f>+G11*H11</f>
        <v>0</v>
      </c>
    </row>
    <row r="12" spans="2:9" x14ac:dyDescent="0.2">
      <c r="C12" s="78"/>
      <c r="D12" s="56"/>
      <c r="E12" s="252" t="s">
        <v>121</v>
      </c>
      <c r="F12" s="252"/>
      <c r="G12" s="252"/>
      <c r="H12" s="252"/>
      <c r="I12" s="115">
        <f>SUM(I10:I11)</f>
        <v>0</v>
      </c>
    </row>
    <row r="13" spans="2:9" x14ac:dyDescent="0.2">
      <c r="C13" s="78"/>
      <c r="D13" s="56"/>
      <c r="E13" s="56"/>
      <c r="F13" s="53"/>
      <c r="G13" s="60"/>
      <c r="H13" s="53"/>
      <c r="I13" s="60"/>
    </row>
    <row r="14" spans="2:9" x14ac:dyDescent="0.2">
      <c r="C14" s="78"/>
      <c r="D14" s="56"/>
      <c r="E14" s="56"/>
      <c r="F14" s="53"/>
      <c r="G14" s="60"/>
      <c r="H14" s="53"/>
      <c r="I14" s="60"/>
    </row>
    <row r="15" spans="2:9" x14ac:dyDescent="0.2">
      <c r="C15" s="78"/>
      <c r="D15" s="56"/>
      <c r="E15" s="56"/>
      <c r="F15" s="53"/>
      <c r="G15" s="60"/>
      <c r="H15" s="53"/>
      <c r="I15" s="60"/>
    </row>
    <row r="16" spans="2:9" x14ac:dyDescent="0.2">
      <c r="C16" s="78"/>
      <c r="D16" s="56"/>
      <c r="E16" s="56"/>
      <c r="F16" s="53"/>
      <c r="G16" s="60"/>
      <c r="H16" s="53"/>
      <c r="I16" s="60"/>
    </row>
    <row r="17" spans="3:9" x14ac:dyDescent="0.2">
      <c r="C17" s="78"/>
      <c r="D17" s="56"/>
      <c r="E17" s="56"/>
      <c r="F17" s="53"/>
      <c r="G17" s="60"/>
      <c r="H17" s="53"/>
      <c r="I17" s="60"/>
    </row>
    <row r="18" spans="3:9" x14ac:dyDescent="0.2">
      <c r="C18" s="78"/>
      <c r="D18" s="56"/>
      <c r="E18" s="56"/>
      <c r="F18" s="53"/>
      <c r="G18" s="60"/>
      <c r="H18" s="53"/>
      <c r="I18" s="60"/>
    </row>
    <row r="19" spans="3:9" x14ac:dyDescent="0.2">
      <c r="C19" s="78"/>
      <c r="D19" s="56"/>
      <c r="E19" s="56"/>
      <c r="F19" s="53"/>
      <c r="G19" s="60"/>
      <c r="H19" s="53"/>
      <c r="I19" s="60"/>
    </row>
    <row r="20" spans="3:9" x14ac:dyDescent="0.2">
      <c r="C20" s="78"/>
      <c r="D20" s="56"/>
      <c r="E20" s="56"/>
      <c r="F20" s="53"/>
      <c r="G20" s="60"/>
      <c r="H20" s="53"/>
      <c r="I20" s="60"/>
    </row>
    <row r="21" spans="3:9" x14ac:dyDescent="0.2">
      <c r="C21" s="78"/>
      <c r="D21" s="56"/>
      <c r="E21" s="56"/>
      <c r="F21" s="53"/>
      <c r="G21" s="60"/>
      <c r="H21" s="53"/>
      <c r="I21" s="60"/>
    </row>
    <row r="22" spans="3:9" x14ac:dyDescent="0.2">
      <c r="C22" s="78"/>
      <c r="D22" s="56"/>
      <c r="E22" s="56"/>
      <c r="F22" s="53"/>
      <c r="G22" s="60"/>
      <c r="H22" s="53"/>
      <c r="I22" s="60"/>
    </row>
    <row r="23" spans="3:9" x14ac:dyDescent="0.2">
      <c r="C23" s="70"/>
      <c r="F23" s="53"/>
      <c r="G23" s="60"/>
      <c r="H23" s="53"/>
      <c r="I23" s="60"/>
    </row>
    <row r="24" spans="3:9" x14ac:dyDescent="0.2">
      <c r="C24" s="70"/>
      <c r="F24" s="53"/>
      <c r="G24" s="60"/>
      <c r="H24" s="53"/>
      <c r="I24" s="60"/>
    </row>
    <row r="25" spans="3:9" x14ac:dyDescent="0.2">
      <c r="C25" s="70"/>
      <c r="F25" s="53"/>
      <c r="G25" s="60"/>
      <c r="H25" s="53"/>
      <c r="I25" s="60"/>
    </row>
    <row r="26" spans="3:9" x14ac:dyDescent="0.2">
      <c r="C26" s="70"/>
      <c r="G26" s="60"/>
      <c r="H26" s="53"/>
      <c r="I26" s="60"/>
    </row>
    <row r="27" spans="3:9" x14ac:dyDescent="0.2">
      <c r="G27" s="60"/>
      <c r="H27" s="53"/>
      <c r="I27" s="60"/>
    </row>
    <row r="28" spans="3:9" x14ac:dyDescent="0.2">
      <c r="G28" s="60"/>
      <c r="H28" s="53"/>
      <c r="I28" s="60"/>
    </row>
    <row r="29" spans="3:9" x14ac:dyDescent="0.2">
      <c r="G29" s="60"/>
      <c r="H29" s="53"/>
      <c r="I29" s="60"/>
    </row>
  </sheetData>
  <mergeCells count="2">
    <mergeCell ref="E6:H6"/>
    <mergeCell ref="E12:H12"/>
  </mergeCells>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33"/>
  <sheetViews>
    <sheetView workbookViewId="0">
      <selection activeCell="G23" sqref="G23"/>
    </sheetView>
  </sheetViews>
  <sheetFormatPr defaultRowHeight="12.75" x14ac:dyDescent="0.2"/>
  <cols>
    <col min="2" max="2" width="20.5703125" customWidth="1"/>
    <col min="3" max="3" width="23.28515625" customWidth="1"/>
    <col min="4" max="4" width="26" customWidth="1"/>
    <col min="5" max="5" width="42.140625" customWidth="1"/>
    <col min="6" max="6" width="14.28515625" customWidth="1"/>
    <col min="7" max="7" width="18.5703125" customWidth="1"/>
    <col min="8" max="8" width="16.85546875" customWidth="1"/>
  </cols>
  <sheetData>
    <row r="1" spans="2:8" ht="13.5" thickBot="1" x14ac:dyDescent="0.25"/>
    <row r="2" spans="2:8" x14ac:dyDescent="0.2">
      <c r="B2" s="61"/>
      <c r="C2" s="62">
        <v>1</v>
      </c>
      <c r="D2" s="62" t="s">
        <v>108</v>
      </c>
      <c r="E2" s="63">
        <v>2</v>
      </c>
      <c r="F2" s="63">
        <v>3</v>
      </c>
      <c r="G2" s="63">
        <v>4</v>
      </c>
      <c r="H2" s="64">
        <v>5</v>
      </c>
    </row>
    <row r="3" spans="2:8" ht="39" thickBot="1" x14ac:dyDescent="0.25">
      <c r="B3" s="65" t="s">
        <v>123</v>
      </c>
      <c r="C3" s="66" t="s">
        <v>92</v>
      </c>
      <c r="D3" s="66" t="s">
        <v>109</v>
      </c>
      <c r="E3" s="66" t="s">
        <v>93</v>
      </c>
      <c r="F3" s="66" t="s">
        <v>131</v>
      </c>
      <c r="G3" s="66" t="s">
        <v>97</v>
      </c>
      <c r="H3" s="67" t="s">
        <v>132</v>
      </c>
    </row>
    <row r="4" spans="2:8" ht="18.75" customHeight="1" x14ac:dyDescent="0.2">
      <c r="B4" s="68" t="s">
        <v>98</v>
      </c>
      <c r="D4" s="90" t="s">
        <v>124</v>
      </c>
      <c r="E4" s="69"/>
      <c r="F4" s="69"/>
      <c r="G4" s="73"/>
    </row>
    <row r="5" spans="2:8" ht="28.5" customHeight="1" x14ac:dyDescent="0.2">
      <c r="B5" s="68"/>
      <c r="C5" s="69"/>
      <c r="D5" s="76" t="s">
        <v>125</v>
      </c>
      <c r="E5" s="69"/>
      <c r="F5" s="83">
        <v>0.14000000000000001</v>
      </c>
      <c r="G5" s="73"/>
    </row>
    <row r="6" spans="2:8" x14ac:dyDescent="0.2">
      <c r="B6" s="68"/>
      <c r="C6" s="69"/>
      <c r="D6" s="76" t="s">
        <v>126</v>
      </c>
      <c r="E6" s="69"/>
      <c r="F6" s="83">
        <v>0.125</v>
      </c>
      <c r="G6" s="73"/>
    </row>
    <row r="7" spans="2:8" x14ac:dyDescent="0.2">
      <c r="B7" s="68"/>
      <c r="C7" s="69"/>
      <c r="D7" s="76" t="s">
        <v>130</v>
      </c>
      <c r="E7" s="69"/>
      <c r="F7" s="85">
        <v>0.01</v>
      </c>
      <c r="G7" s="73"/>
    </row>
    <row r="8" spans="2:8" x14ac:dyDescent="0.2">
      <c r="B8" s="68"/>
      <c r="C8" s="69"/>
      <c r="D8" s="76" t="s">
        <v>127</v>
      </c>
      <c r="E8" s="69"/>
      <c r="F8" s="84">
        <v>1.4500000000000001E-2</v>
      </c>
      <c r="G8" s="73"/>
    </row>
    <row r="9" spans="2:8" x14ac:dyDescent="0.2">
      <c r="B9" s="68"/>
      <c r="C9" s="69"/>
      <c r="D9" s="76" t="s">
        <v>128</v>
      </c>
      <c r="E9" s="69"/>
      <c r="F9" s="84">
        <v>1.0999999999999999E-2</v>
      </c>
      <c r="G9" s="73"/>
    </row>
    <row r="10" spans="2:8" x14ac:dyDescent="0.2">
      <c r="B10" s="68"/>
      <c r="C10" s="69"/>
      <c r="D10" s="76" t="s">
        <v>129</v>
      </c>
      <c r="E10" s="69"/>
      <c r="F10" s="83">
        <v>1.0999999999999999E-2</v>
      </c>
      <c r="G10" s="73"/>
    </row>
    <row r="11" spans="2:8" x14ac:dyDescent="0.2">
      <c r="B11" s="68"/>
      <c r="C11" s="69"/>
      <c r="D11" s="76"/>
      <c r="E11" s="69"/>
      <c r="G11" s="73"/>
    </row>
    <row r="12" spans="2:8" x14ac:dyDescent="0.2">
      <c r="B12" s="68"/>
      <c r="C12" s="69"/>
      <c r="D12" s="76"/>
      <c r="E12" s="69"/>
      <c r="F12" s="82"/>
      <c r="G12" s="73"/>
    </row>
    <row r="13" spans="2:8" x14ac:dyDescent="0.2">
      <c r="B13" s="68"/>
      <c r="C13" s="69"/>
      <c r="D13" s="76"/>
      <c r="E13" s="89" t="s">
        <v>133</v>
      </c>
      <c r="F13" s="86">
        <f>SUM(F5:F12)</f>
        <v>0.31150000000000005</v>
      </c>
      <c r="G13" s="73"/>
    </row>
    <row r="14" spans="2:8" x14ac:dyDescent="0.2">
      <c r="B14" s="68"/>
      <c r="C14" s="69"/>
      <c r="D14" s="76"/>
      <c r="E14" s="69"/>
      <c r="F14" s="76"/>
      <c r="G14" s="73"/>
    </row>
    <row r="15" spans="2:8" x14ac:dyDescent="0.2">
      <c r="B15" s="68"/>
      <c r="C15" s="69" t="s">
        <v>100</v>
      </c>
      <c r="D15" s="116" t="s">
        <v>143</v>
      </c>
      <c r="E15" s="69" t="s">
        <v>101</v>
      </c>
      <c r="F15" s="86">
        <f>+F13</f>
        <v>0.31150000000000005</v>
      </c>
      <c r="G15" s="73">
        <f>'Personnel '!I4</f>
        <v>0</v>
      </c>
      <c r="H15" s="80">
        <f>G15*F15</f>
        <v>0</v>
      </c>
    </row>
    <row r="16" spans="2:8" x14ac:dyDescent="0.2">
      <c r="B16" s="70"/>
      <c r="C16" s="69" t="s">
        <v>105</v>
      </c>
      <c r="D16" s="87" t="s">
        <v>143</v>
      </c>
      <c r="E16" s="54" t="s">
        <v>203</v>
      </c>
      <c r="F16" s="86">
        <f>F13</f>
        <v>0.31150000000000005</v>
      </c>
      <c r="G16" s="60">
        <f>+'Personnel '!I5</f>
        <v>0</v>
      </c>
      <c r="H16" s="80">
        <f>+G16*F16</f>
        <v>0</v>
      </c>
    </row>
    <row r="17" spans="2:8" x14ac:dyDescent="0.2">
      <c r="B17" s="70"/>
      <c r="C17" s="69"/>
      <c r="D17" s="93"/>
      <c r="E17" s="54"/>
      <c r="F17" s="86"/>
      <c r="G17" s="60"/>
      <c r="H17" s="80"/>
    </row>
    <row r="18" spans="2:8" x14ac:dyDescent="0.2">
      <c r="B18" s="70"/>
      <c r="C18" s="70"/>
      <c r="D18" s="77"/>
      <c r="E18" s="79" t="s">
        <v>120</v>
      </c>
      <c r="F18" s="79"/>
      <c r="G18" s="60">
        <f>SUM(G4:G16)</f>
        <v>0</v>
      </c>
      <c r="H18" s="92">
        <f>SUM(H15:H16)</f>
        <v>0</v>
      </c>
    </row>
    <row r="19" spans="2:8" x14ac:dyDescent="0.2">
      <c r="D19" s="56"/>
      <c r="H19" s="80"/>
    </row>
    <row r="20" spans="2:8" ht="13.5" thickBot="1" x14ac:dyDescent="0.25">
      <c r="D20" s="56"/>
      <c r="H20" s="80"/>
    </row>
    <row r="21" spans="2:8" ht="39" thickBot="1" x14ac:dyDescent="0.25">
      <c r="B21" s="98"/>
      <c r="C21" s="99" t="s">
        <v>92</v>
      </c>
      <c r="D21" s="99"/>
      <c r="E21" s="99" t="s">
        <v>93</v>
      </c>
      <c r="F21" s="99"/>
      <c r="G21" s="99" t="s">
        <v>115</v>
      </c>
      <c r="H21" s="101" t="s">
        <v>134</v>
      </c>
    </row>
    <row r="22" spans="2:8" x14ac:dyDescent="0.2">
      <c r="B22" s="68" t="s">
        <v>99</v>
      </c>
      <c r="C22" s="71" t="s">
        <v>113</v>
      </c>
      <c r="E22" s="71" t="s">
        <v>114</v>
      </c>
      <c r="F22" s="88">
        <f>F13</f>
        <v>0.31150000000000005</v>
      </c>
      <c r="G22" s="73">
        <f>'Personnel '!I10</f>
        <v>0</v>
      </c>
      <c r="H22" s="80">
        <f>+G22*F22</f>
        <v>0</v>
      </c>
    </row>
    <row r="23" spans="2:8" x14ac:dyDescent="0.2">
      <c r="C23" s="71" t="s">
        <v>116</v>
      </c>
      <c r="E23" s="71" t="s">
        <v>117</v>
      </c>
      <c r="F23" s="88">
        <f>F13</f>
        <v>0.31150000000000005</v>
      </c>
      <c r="G23" s="73">
        <f>'Personnel '!I11</f>
        <v>0</v>
      </c>
      <c r="H23" s="80">
        <f>+G23*F23</f>
        <v>0</v>
      </c>
    </row>
    <row r="24" spans="2:8" x14ac:dyDescent="0.2">
      <c r="C24" s="71"/>
      <c r="E24" s="69"/>
      <c r="F24" s="86"/>
      <c r="G24" s="73"/>
      <c r="H24" s="91"/>
    </row>
    <row r="25" spans="2:8" x14ac:dyDescent="0.2">
      <c r="C25" s="78"/>
      <c r="D25" s="56"/>
      <c r="E25" s="56"/>
      <c r="F25" s="56"/>
      <c r="G25" s="60"/>
    </row>
    <row r="26" spans="2:8" ht="12.75" customHeight="1" x14ac:dyDescent="0.2">
      <c r="C26" s="78"/>
      <c r="D26" s="56"/>
      <c r="E26" s="58" t="s">
        <v>121</v>
      </c>
      <c r="F26" s="58"/>
      <c r="G26" s="60">
        <f>SUM(G22:G25)</f>
        <v>0</v>
      </c>
      <c r="H26" s="92">
        <f>SUM(H22:H25)</f>
        <v>0</v>
      </c>
    </row>
    <row r="33" spans="10:10" x14ac:dyDescent="0.2">
      <c r="J33" s="81"/>
    </row>
  </sheetData>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0"/>
  <sheetViews>
    <sheetView workbookViewId="0">
      <selection activeCell="H12" sqref="H12"/>
    </sheetView>
  </sheetViews>
  <sheetFormatPr defaultRowHeight="12.75" x14ac:dyDescent="0.2"/>
  <cols>
    <col min="2" max="2" width="20.5703125" customWidth="1"/>
    <col min="3" max="3" width="23.28515625" customWidth="1"/>
    <col min="4" max="4" width="56" customWidth="1"/>
    <col min="5" max="5" width="31.28515625" customWidth="1"/>
    <col min="6" max="6" width="11.28515625" bestFit="1" customWidth="1"/>
    <col min="7" max="7" width="21.140625" customWidth="1"/>
    <col min="8" max="8" width="26.42578125" customWidth="1"/>
  </cols>
  <sheetData>
    <row r="1" spans="1:8" ht="13.5" thickBot="1" x14ac:dyDescent="0.25"/>
    <row r="2" spans="1:8" x14ac:dyDescent="0.2">
      <c r="B2" s="61"/>
      <c r="C2" s="62">
        <v>1</v>
      </c>
      <c r="D2" s="62" t="s">
        <v>108</v>
      </c>
      <c r="E2" s="63">
        <v>2</v>
      </c>
      <c r="F2" s="63">
        <v>3</v>
      </c>
      <c r="G2" s="63">
        <v>4</v>
      </c>
      <c r="H2" s="64">
        <v>5</v>
      </c>
    </row>
    <row r="3" spans="1:8" ht="26.25" thickBot="1" x14ac:dyDescent="0.25">
      <c r="B3" s="65" t="s">
        <v>135</v>
      </c>
      <c r="C3" s="66" t="s">
        <v>136</v>
      </c>
      <c r="D3" s="66" t="s">
        <v>109</v>
      </c>
      <c r="E3" s="66" t="s">
        <v>137</v>
      </c>
      <c r="F3" s="66" t="s">
        <v>138</v>
      </c>
      <c r="G3" s="66" t="s">
        <v>139</v>
      </c>
      <c r="H3" s="67" t="s">
        <v>140</v>
      </c>
    </row>
    <row r="5" spans="1:8" x14ac:dyDescent="0.2">
      <c r="B5" s="59" t="s">
        <v>98</v>
      </c>
      <c r="H5">
        <v>0</v>
      </c>
    </row>
    <row r="7" spans="1:8" ht="13.5" thickBot="1" x14ac:dyDescent="0.25"/>
    <row r="8" spans="1:8" x14ac:dyDescent="0.2">
      <c r="B8" s="61"/>
      <c r="C8" s="62">
        <v>1</v>
      </c>
      <c r="D8" s="62" t="s">
        <v>108</v>
      </c>
      <c r="E8" s="63">
        <v>2</v>
      </c>
      <c r="F8" s="63">
        <v>3</v>
      </c>
      <c r="G8" s="63">
        <v>4</v>
      </c>
      <c r="H8" s="64">
        <v>5</v>
      </c>
    </row>
    <row r="9" spans="1:8" ht="26.25" thickBot="1" x14ac:dyDescent="0.25">
      <c r="B9" s="65" t="s">
        <v>135</v>
      </c>
      <c r="C9" s="66" t="s">
        <v>136</v>
      </c>
      <c r="D9" s="66" t="s">
        <v>109</v>
      </c>
      <c r="E9" s="66" t="s">
        <v>137</v>
      </c>
      <c r="F9" s="66" t="s">
        <v>138</v>
      </c>
      <c r="G9" s="66" t="s">
        <v>139</v>
      </c>
      <c r="H9" s="67" t="s">
        <v>140</v>
      </c>
    </row>
    <row r="11" spans="1:8" ht="27" customHeight="1" x14ac:dyDescent="0.2">
      <c r="A11" s="70"/>
      <c r="B11" s="68" t="s">
        <v>99</v>
      </c>
      <c r="C11" s="69" t="s">
        <v>173</v>
      </c>
      <c r="D11" s="71" t="s">
        <v>175</v>
      </c>
      <c r="E11" s="71" t="s">
        <v>174</v>
      </c>
      <c r="F11" s="78"/>
      <c r="G11" s="71" t="s">
        <v>204</v>
      </c>
      <c r="H11" s="95">
        <f>+(500*12)*0.575</f>
        <v>3449.9999999999995</v>
      </c>
    </row>
    <row r="12" spans="1:8" x14ac:dyDescent="0.2">
      <c r="A12" s="70"/>
      <c r="B12" s="70"/>
      <c r="C12" s="70"/>
      <c r="D12" s="70"/>
      <c r="E12" s="70"/>
      <c r="F12" s="70"/>
      <c r="G12" s="70"/>
      <c r="H12" s="73"/>
    </row>
    <row r="13" spans="1:8" x14ac:dyDescent="0.2">
      <c r="A13" s="70"/>
      <c r="B13" s="70"/>
      <c r="C13" s="70"/>
      <c r="D13" s="70"/>
      <c r="E13" s="70"/>
      <c r="F13" s="70"/>
      <c r="G13" s="70"/>
      <c r="H13" s="73"/>
    </row>
    <row r="14" spans="1:8" x14ac:dyDescent="0.2">
      <c r="A14" s="70"/>
      <c r="B14" s="70"/>
      <c r="C14" s="70"/>
      <c r="D14" s="70"/>
      <c r="E14" s="70"/>
      <c r="F14" s="70"/>
      <c r="G14" s="70"/>
      <c r="H14" s="73"/>
    </row>
    <row r="15" spans="1:8" x14ac:dyDescent="0.2">
      <c r="A15" s="70"/>
      <c r="B15" s="70"/>
      <c r="C15" s="70"/>
      <c r="D15" s="70"/>
      <c r="E15" s="70"/>
      <c r="F15" s="70"/>
      <c r="G15" s="70"/>
      <c r="H15" s="73"/>
    </row>
    <row r="16" spans="1:8" x14ac:dyDescent="0.2">
      <c r="A16" s="70"/>
      <c r="B16" s="70"/>
      <c r="C16" s="70"/>
      <c r="D16" s="70"/>
      <c r="E16" s="70"/>
      <c r="F16" s="70"/>
      <c r="G16" s="70"/>
      <c r="H16" s="73"/>
    </row>
    <row r="17" spans="1:8" x14ac:dyDescent="0.2">
      <c r="A17" s="70"/>
      <c r="B17" s="70"/>
      <c r="C17" s="70"/>
      <c r="D17" s="70"/>
      <c r="E17" s="70"/>
      <c r="F17" s="70"/>
      <c r="G17" s="70"/>
      <c r="H17" s="73"/>
    </row>
    <row r="18" spans="1:8" x14ac:dyDescent="0.2">
      <c r="A18" s="70"/>
      <c r="B18" s="70"/>
      <c r="C18" s="70"/>
      <c r="D18" s="70"/>
      <c r="E18" s="70"/>
      <c r="F18" s="70"/>
      <c r="G18" s="70"/>
      <c r="H18" s="73"/>
    </row>
    <row r="19" spans="1:8" x14ac:dyDescent="0.2">
      <c r="A19" s="70"/>
      <c r="B19" s="70"/>
      <c r="C19" s="70"/>
      <c r="D19" s="70"/>
      <c r="E19" s="70"/>
      <c r="F19" s="70"/>
      <c r="G19" s="70"/>
      <c r="H19" s="73"/>
    </row>
    <row r="20" spans="1:8" x14ac:dyDescent="0.2">
      <c r="A20" s="70"/>
      <c r="B20" s="70"/>
      <c r="C20" s="70"/>
      <c r="D20" s="70"/>
      <c r="E20" s="70"/>
      <c r="F20" s="253" t="s">
        <v>176</v>
      </c>
      <c r="G20" s="253"/>
      <c r="H20" s="73">
        <f>SUM(H11:H19)</f>
        <v>3449.9999999999995</v>
      </c>
    </row>
    <row r="21" spans="1:8" x14ac:dyDescent="0.2">
      <c r="A21" s="70"/>
      <c r="B21" s="70"/>
      <c r="C21" s="70"/>
      <c r="D21" s="70"/>
      <c r="E21" s="70"/>
      <c r="F21" s="70"/>
      <c r="G21" s="70"/>
      <c r="H21" s="73"/>
    </row>
    <row r="22" spans="1:8" x14ac:dyDescent="0.2">
      <c r="A22" s="70"/>
      <c r="B22" s="70"/>
      <c r="C22" s="70"/>
      <c r="D22" s="70"/>
      <c r="E22" s="70"/>
      <c r="F22" s="70"/>
      <c r="G22" s="70"/>
      <c r="H22" s="73"/>
    </row>
    <row r="23" spans="1:8" x14ac:dyDescent="0.2">
      <c r="A23" s="70"/>
      <c r="B23" s="70"/>
      <c r="C23" s="70"/>
      <c r="D23" s="70"/>
      <c r="E23" s="70"/>
      <c r="F23" s="70"/>
      <c r="G23" s="70"/>
      <c r="H23" s="73"/>
    </row>
    <row r="24" spans="1:8" x14ac:dyDescent="0.2">
      <c r="A24" s="70"/>
      <c r="B24" s="70"/>
      <c r="C24" s="70"/>
      <c r="D24" s="70"/>
      <c r="E24" s="70"/>
      <c r="F24" s="70"/>
      <c r="G24" s="70"/>
      <c r="H24" s="73"/>
    </row>
    <row r="25" spans="1:8" x14ac:dyDescent="0.2">
      <c r="A25" s="70"/>
      <c r="B25" s="70"/>
      <c r="C25" s="70"/>
      <c r="D25" s="70"/>
      <c r="E25" s="70"/>
      <c r="F25" s="70"/>
      <c r="G25" s="70"/>
      <c r="H25" s="73"/>
    </row>
    <row r="26" spans="1:8" x14ac:dyDescent="0.2">
      <c r="A26" s="70"/>
      <c r="B26" s="70"/>
      <c r="C26" s="70"/>
      <c r="D26" s="70"/>
      <c r="E26" s="70"/>
      <c r="F26" s="70"/>
      <c r="G26" s="70"/>
      <c r="H26" s="73"/>
    </row>
    <row r="27" spans="1:8" x14ac:dyDescent="0.2">
      <c r="A27" s="70"/>
      <c r="B27" s="70"/>
      <c r="C27" s="70"/>
      <c r="D27" s="70"/>
      <c r="E27" s="70"/>
      <c r="F27" s="70"/>
      <c r="G27" s="70"/>
      <c r="H27" s="73"/>
    </row>
    <row r="28" spans="1:8" x14ac:dyDescent="0.2">
      <c r="A28" s="70"/>
      <c r="B28" s="70"/>
      <c r="C28" s="70"/>
      <c r="D28" s="70"/>
      <c r="E28" s="70"/>
      <c r="F28" s="70"/>
      <c r="G28" s="70"/>
      <c r="H28" s="73"/>
    </row>
    <row r="29" spans="1:8" x14ac:dyDescent="0.2">
      <c r="A29" s="70"/>
      <c r="B29" s="70"/>
      <c r="C29" s="70"/>
      <c r="D29" s="70"/>
      <c r="E29" s="70"/>
      <c r="F29" s="70"/>
      <c r="G29" s="70"/>
      <c r="H29" s="73"/>
    </row>
    <row r="30" spans="1:8" x14ac:dyDescent="0.2">
      <c r="A30" s="70"/>
      <c r="B30" s="70"/>
      <c r="C30" s="70"/>
      <c r="D30" s="70"/>
      <c r="E30" s="70"/>
      <c r="F30" s="70"/>
      <c r="G30" s="70"/>
      <c r="H30" s="70"/>
    </row>
    <row r="31" spans="1:8" x14ac:dyDescent="0.2">
      <c r="A31" s="70"/>
      <c r="B31" s="70"/>
      <c r="C31" s="70"/>
      <c r="D31" s="70"/>
      <c r="E31" s="70"/>
      <c r="F31" s="70"/>
      <c r="G31" s="70"/>
      <c r="H31" s="70"/>
    </row>
    <row r="32" spans="1:8" x14ac:dyDescent="0.2">
      <c r="A32" s="70"/>
      <c r="B32" s="70"/>
      <c r="C32" s="70"/>
      <c r="D32" s="70"/>
      <c r="E32" s="70"/>
      <c r="F32" s="70"/>
      <c r="G32" s="70"/>
      <c r="H32" s="70"/>
    </row>
    <row r="33" spans="1:8" x14ac:dyDescent="0.2">
      <c r="A33" s="70"/>
      <c r="B33" s="70"/>
      <c r="C33" s="70"/>
      <c r="D33" s="70"/>
      <c r="E33" s="70"/>
      <c r="F33" s="70"/>
      <c r="G33" s="70"/>
      <c r="H33" s="70"/>
    </row>
    <row r="34" spans="1:8" x14ac:dyDescent="0.2">
      <c r="A34" s="70"/>
      <c r="B34" s="70"/>
      <c r="C34" s="70"/>
      <c r="D34" s="70"/>
      <c r="E34" s="70"/>
      <c r="F34" s="70"/>
      <c r="G34" s="70"/>
      <c r="H34" s="70"/>
    </row>
    <row r="35" spans="1:8" x14ac:dyDescent="0.2">
      <c r="A35" s="70"/>
      <c r="B35" s="70"/>
      <c r="C35" s="70"/>
      <c r="D35" s="70"/>
      <c r="E35" s="70"/>
      <c r="F35" s="70"/>
      <c r="G35" s="70"/>
      <c r="H35" s="70"/>
    </row>
    <row r="36" spans="1:8" x14ac:dyDescent="0.2">
      <c r="A36" s="70"/>
      <c r="B36" s="70"/>
      <c r="C36" s="70"/>
      <c r="D36" s="70"/>
      <c r="E36" s="70"/>
      <c r="F36" s="70"/>
      <c r="G36" s="70"/>
      <c r="H36" s="70"/>
    </row>
    <row r="37" spans="1:8" x14ac:dyDescent="0.2">
      <c r="A37" s="70"/>
      <c r="B37" s="70"/>
      <c r="C37" s="70"/>
      <c r="D37" s="70"/>
      <c r="E37" s="70"/>
      <c r="F37" s="70"/>
      <c r="G37" s="70"/>
      <c r="H37" s="70"/>
    </row>
    <row r="38" spans="1:8" x14ac:dyDescent="0.2">
      <c r="A38" s="70"/>
      <c r="B38" s="70"/>
      <c r="C38" s="70"/>
      <c r="D38" s="70"/>
      <c r="E38" s="70"/>
      <c r="F38" s="70"/>
      <c r="G38" s="70"/>
      <c r="H38" s="70"/>
    </row>
    <row r="39" spans="1:8" x14ac:dyDescent="0.2">
      <c r="A39" s="70"/>
      <c r="B39" s="70"/>
      <c r="C39" s="70"/>
      <c r="D39" s="70"/>
      <c r="E39" s="70"/>
      <c r="F39" s="70"/>
      <c r="G39" s="70"/>
      <c r="H39" s="70"/>
    </row>
    <row r="40" spans="1:8" x14ac:dyDescent="0.2">
      <c r="A40" s="70"/>
      <c r="B40" s="70"/>
      <c r="C40" s="70"/>
      <c r="D40" s="70"/>
      <c r="E40" s="70"/>
      <c r="F40" s="70"/>
      <c r="G40" s="70"/>
      <c r="H40" s="70"/>
    </row>
  </sheetData>
  <mergeCells count="1">
    <mergeCell ref="F20:G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K42" sqref="K42"/>
    </sheetView>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37"/>
  <sheetViews>
    <sheetView workbookViewId="0">
      <selection activeCell="G43" sqref="G43"/>
    </sheetView>
  </sheetViews>
  <sheetFormatPr defaultRowHeight="12.75" x14ac:dyDescent="0.2"/>
  <cols>
    <col min="2" max="2" width="33.140625" customWidth="1"/>
    <col min="3" max="3" width="30" customWidth="1"/>
    <col min="4" max="4" width="20.85546875" customWidth="1"/>
    <col min="5" max="5" width="15.28515625" customWidth="1"/>
  </cols>
  <sheetData>
    <row r="2" spans="2:6" ht="13.5" thickBot="1" x14ac:dyDescent="0.25">
      <c r="B2" s="59" t="s">
        <v>172</v>
      </c>
    </row>
    <row r="3" spans="2:6" x14ac:dyDescent="0.2">
      <c r="B3" s="127">
        <v>1</v>
      </c>
      <c r="C3" s="128" t="s">
        <v>165</v>
      </c>
      <c r="D3" s="128">
        <v>2</v>
      </c>
      <c r="E3" s="129">
        <v>3</v>
      </c>
    </row>
    <row r="4" spans="2:6" ht="27.95" customHeight="1" thickBot="1" x14ac:dyDescent="0.25">
      <c r="B4" s="130" t="s">
        <v>163</v>
      </c>
      <c r="C4" s="131" t="s">
        <v>109</v>
      </c>
      <c r="D4" s="131" t="s">
        <v>131</v>
      </c>
      <c r="E4" s="132" t="s">
        <v>164</v>
      </c>
    </row>
    <row r="5" spans="2:6" ht="14.25" customHeight="1" x14ac:dyDescent="0.2">
      <c r="B5" s="59" t="s">
        <v>98</v>
      </c>
    </row>
    <row r="7" spans="2:6" ht="43.5" customHeight="1" x14ac:dyDescent="0.2">
      <c r="B7" s="71" t="s">
        <v>166</v>
      </c>
      <c r="C7" s="71" t="s">
        <v>167</v>
      </c>
      <c r="D7" s="71" t="s">
        <v>189</v>
      </c>
      <c r="E7" s="95">
        <f>+(86*2)*12</f>
        <v>2064</v>
      </c>
      <c r="F7" s="70"/>
    </row>
    <row r="8" spans="2:6" ht="38.25" x14ac:dyDescent="0.2">
      <c r="B8" s="71" t="s">
        <v>169</v>
      </c>
      <c r="C8" s="71" t="s">
        <v>170</v>
      </c>
      <c r="D8" s="95">
        <v>9000</v>
      </c>
      <c r="E8" s="95">
        <f>+D8</f>
        <v>9000</v>
      </c>
    </row>
    <row r="9" spans="2:6" x14ac:dyDescent="0.2">
      <c r="B9" s="71"/>
      <c r="C9" s="71"/>
      <c r="D9" s="119"/>
      <c r="E9" s="95"/>
    </row>
    <row r="10" spans="2:6" ht="25.5" x14ac:dyDescent="0.2">
      <c r="B10" s="78"/>
      <c r="C10" s="78"/>
      <c r="D10" s="133" t="s">
        <v>177</v>
      </c>
      <c r="E10" s="95">
        <f>SUM(E6:E9)</f>
        <v>11064</v>
      </c>
    </row>
    <row r="11" spans="2:6" x14ac:dyDescent="0.2">
      <c r="B11" s="78"/>
      <c r="C11" s="78"/>
      <c r="D11" s="95"/>
      <c r="E11" s="95"/>
    </row>
    <row r="12" spans="2:6" ht="13.5" thickBot="1" x14ac:dyDescent="0.25">
      <c r="B12" s="78"/>
      <c r="C12" s="78"/>
      <c r="D12" s="95"/>
      <c r="E12" s="95"/>
    </row>
    <row r="13" spans="2:6" x14ac:dyDescent="0.2">
      <c r="B13" s="127">
        <v>1</v>
      </c>
      <c r="C13" s="128" t="s">
        <v>165</v>
      </c>
      <c r="D13" s="128">
        <v>2</v>
      </c>
      <c r="E13" s="129">
        <v>3</v>
      </c>
    </row>
    <row r="14" spans="2:6" ht="27.95" customHeight="1" thickBot="1" x14ac:dyDescent="0.25">
      <c r="B14" s="130" t="s">
        <v>163</v>
      </c>
      <c r="C14" s="131" t="s">
        <v>109</v>
      </c>
      <c r="D14" s="131" t="s">
        <v>131</v>
      </c>
      <c r="E14" s="132" t="s">
        <v>164</v>
      </c>
    </row>
    <row r="15" spans="2:6" ht="18" customHeight="1" x14ac:dyDescent="0.2">
      <c r="B15" s="59" t="s">
        <v>99</v>
      </c>
    </row>
    <row r="17" spans="2:5" ht="42" customHeight="1" x14ac:dyDescent="0.2">
      <c r="B17" s="71" t="s">
        <v>166</v>
      </c>
      <c r="C17" s="71" t="s">
        <v>167</v>
      </c>
      <c r="D17" s="71" t="s">
        <v>168</v>
      </c>
      <c r="E17" s="95">
        <f>+(46*2)*12</f>
        <v>1104</v>
      </c>
    </row>
    <row r="18" spans="2:5" ht="38.25" x14ac:dyDescent="0.2">
      <c r="B18" s="71" t="s">
        <v>169</v>
      </c>
      <c r="C18" s="71" t="s">
        <v>170</v>
      </c>
      <c r="D18" s="95">
        <v>2000</v>
      </c>
      <c r="E18" s="95">
        <f>+D18</f>
        <v>2000</v>
      </c>
    </row>
    <row r="19" spans="2:5" ht="25.5" customHeight="1" x14ac:dyDescent="0.2">
      <c r="B19" s="71" t="s">
        <v>183</v>
      </c>
      <c r="C19" s="71" t="s">
        <v>184</v>
      </c>
      <c r="D19" s="71" t="s">
        <v>185</v>
      </c>
      <c r="E19" s="95">
        <f>6000*0.03</f>
        <v>180</v>
      </c>
    </row>
    <row r="20" spans="2:5" ht="25.5" x14ac:dyDescent="0.2">
      <c r="B20" s="78"/>
      <c r="C20" s="78"/>
      <c r="D20" s="133" t="s">
        <v>178</v>
      </c>
      <c r="E20" s="95">
        <f>SUM(E17:E19)</f>
        <v>3284</v>
      </c>
    </row>
    <row r="21" spans="2:5" x14ac:dyDescent="0.2">
      <c r="B21" s="78"/>
      <c r="C21" s="78"/>
      <c r="D21" s="95"/>
      <c r="E21" s="95"/>
    </row>
    <row r="22" spans="2:5" x14ac:dyDescent="0.2">
      <c r="B22" s="78"/>
      <c r="C22" s="78"/>
      <c r="D22" s="95"/>
      <c r="E22" s="95"/>
    </row>
    <row r="23" spans="2:5" x14ac:dyDescent="0.2">
      <c r="B23" s="78"/>
      <c r="C23" s="78"/>
      <c r="D23" s="95"/>
      <c r="E23" s="95"/>
    </row>
    <row r="24" spans="2:5" x14ac:dyDescent="0.2">
      <c r="B24" s="78"/>
      <c r="C24" s="78"/>
      <c r="D24" s="95"/>
      <c r="E24" s="95"/>
    </row>
    <row r="25" spans="2:5" x14ac:dyDescent="0.2">
      <c r="B25" s="78"/>
      <c r="C25" s="78"/>
      <c r="D25" s="95"/>
      <c r="E25" s="95"/>
    </row>
    <row r="26" spans="2:5" x14ac:dyDescent="0.2">
      <c r="B26" s="78"/>
      <c r="C26" s="78"/>
      <c r="D26" s="95"/>
      <c r="E26" s="95"/>
    </row>
    <row r="27" spans="2:5" x14ac:dyDescent="0.2">
      <c r="B27" s="78"/>
      <c r="C27" s="78"/>
      <c r="D27" s="95"/>
      <c r="E27" s="95"/>
    </row>
    <row r="28" spans="2:5" x14ac:dyDescent="0.2">
      <c r="B28" s="78"/>
      <c r="C28" s="78"/>
      <c r="D28" s="95"/>
      <c r="E28" s="95"/>
    </row>
    <row r="29" spans="2:5" x14ac:dyDescent="0.2">
      <c r="B29" s="78"/>
      <c r="C29" s="78"/>
      <c r="D29" s="95"/>
      <c r="E29" s="95"/>
    </row>
    <row r="30" spans="2:5" x14ac:dyDescent="0.2">
      <c r="B30" s="78"/>
      <c r="C30" s="78"/>
      <c r="D30" s="95"/>
      <c r="E30" s="95"/>
    </row>
    <row r="31" spans="2:5" x14ac:dyDescent="0.2">
      <c r="B31" s="78"/>
      <c r="C31" s="78"/>
      <c r="D31" s="78"/>
      <c r="E31" s="95"/>
    </row>
    <row r="32" spans="2:5" x14ac:dyDescent="0.2">
      <c r="B32" s="78"/>
      <c r="C32" s="78"/>
      <c r="D32" s="78"/>
      <c r="E32" s="78"/>
    </row>
    <row r="33" spans="2:5" x14ac:dyDescent="0.2">
      <c r="B33" s="78"/>
      <c r="C33" s="78"/>
      <c r="D33" s="78"/>
      <c r="E33" s="78"/>
    </row>
    <row r="34" spans="2:5" x14ac:dyDescent="0.2">
      <c r="B34" s="78"/>
      <c r="C34" s="78"/>
      <c r="D34" s="78"/>
      <c r="E34" s="78"/>
    </row>
    <row r="35" spans="2:5" x14ac:dyDescent="0.2">
      <c r="B35" s="78"/>
      <c r="C35" s="78"/>
      <c r="D35" s="78"/>
      <c r="E35" s="78"/>
    </row>
    <row r="36" spans="2:5" x14ac:dyDescent="0.2">
      <c r="B36" s="78"/>
      <c r="C36" s="78"/>
      <c r="D36" s="78"/>
      <c r="E36" s="78"/>
    </row>
    <row r="37" spans="2:5" x14ac:dyDescent="0.2">
      <c r="B37" s="78"/>
      <c r="C37" s="78"/>
      <c r="D37" s="78"/>
      <c r="E37" s="7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N62"/>
  <sheetViews>
    <sheetView zoomScaleNormal="100" workbookViewId="0">
      <selection activeCell="K6" sqref="K6"/>
    </sheetView>
  </sheetViews>
  <sheetFormatPr defaultRowHeight="12.75" x14ac:dyDescent="0.2"/>
  <cols>
    <col min="2" max="2" width="20.5703125" customWidth="1"/>
    <col min="3" max="3" width="23.28515625" customWidth="1"/>
    <col min="4" max="4" width="56" customWidth="1"/>
    <col min="5" max="5" width="31.28515625" customWidth="1"/>
    <col min="6" max="6" width="21.140625" customWidth="1"/>
    <col min="8" max="8" width="26.42578125" customWidth="1"/>
    <col min="14" max="14" width="48.42578125" customWidth="1"/>
  </cols>
  <sheetData>
    <row r="3" spans="2:14" ht="13.5" thickBot="1" x14ac:dyDescent="0.25"/>
    <row r="4" spans="2:14" x14ac:dyDescent="0.2">
      <c r="B4" s="61"/>
      <c r="C4" s="62">
        <v>1</v>
      </c>
      <c r="D4" s="62" t="s">
        <v>108</v>
      </c>
      <c r="E4" s="63">
        <v>2</v>
      </c>
      <c r="F4" s="63">
        <v>4</v>
      </c>
      <c r="G4" s="63">
        <v>5</v>
      </c>
      <c r="H4" s="64">
        <v>6</v>
      </c>
    </row>
    <row r="5" spans="2:14" ht="26.25" thickBot="1" x14ac:dyDescent="0.25">
      <c r="B5" s="65" t="s">
        <v>141</v>
      </c>
      <c r="C5" s="66" t="s">
        <v>142</v>
      </c>
      <c r="D5" s="66" t="s">
        <v>109</v>
      </c>
      <c r="E5" s="66" t="s">
        <v>93</v>
      </c>
      <c r="F5" s="66" t="s">
        <v>149</v>
      </c>
      <c r="G5" s="66" t="s">
        <v>96</v>
      </c>
      <c r="H5" s="67" t="s">
        <v>146</v>
      </c>
    </row>
    <row r="6" spans="2:14" ht="18" customHeight="1" x14ac:dyDescent="0.2">
      <c r="B6" s="68" t="s">
        <v>98</v>
      </c>
      <c r="C6" s="69"/>
      <c r="D6" s="76"/>
      <c r="E6" s="69"/>
      <c r="F6" s="73"/>
      <c r="G6" s="74"/>
      <c r="H6" s="73"/>
    </row>
    <row r="7" spans="2:14" ht="63.75" x14ac:dyDescent="0.2">
      <c r="B7" s="265" t="s">
        <v>225</v>
      </c>
      <c r="C7" s="148" t="s">
        <v>103</v>
      </c>
      <c r="D7" s="149" t="s">
        <v>207</v>
      </c>
      <c r="E7" s="148"/>
      <c r="F7" s="150">
        <f>62830*1.3115</f>
        <v>82401.545000000013</v>
      </c>
      <c r="G7" s="151">
        <v>0.75</v>
      </c>
      <c r="H7" s="150">
        <f>+F7*G7</f>
        <v>61801.15875000001</v>
      </c>
    </row>
    <row r="8" spans="2:14" ht="54" customHeight="1" x14ac:dyDescent="0.2">
      <c r="B8" s="152"/>
      <c r="C8" s="148" t="s">
        <v>106</v>
      </c>
      <c r="D8" s="149" t="s">
        <v>206</v>
      </c>
      <c r="E8" s="148"/>
      <c r="F8" s="150">
        <f>49440*1.3115</f>
        <v>64840.560000000005</v>
      </c>
      <c r="G8" s="151">
        <v>1</v>
      </c>
      <c r="H8" s="150">
        <f t="shared" ref="H8:H9" si="0">+G8*F8</f>
        <v>64840.560000000005</v>
      </c>
      <c r="N8" s="80"/>
    </row>
    <row r="9" spans="2:14" ht="51" x14ac:dyDescent="0.2">
      <c r="B9" s="152"/>
      <c r="C9" s="148" t="s">
        <v>107</v>
      </c>
      <c r="D9" s="149" t="s">
        <v>205</v>
      </c>
      <c r="E9" s="148"/>
      <c r="F9" s="150">
        <f>49440*1.3115</f>
        <v>64840.560000000005</v>
      </c>
      <c r="G9" s="151">
        <v>1</v>
      </c>
      <c r="H9" s="158">
        <f t="shared" si="0"/>
        <v>64840.560000000005</v>
      </c>
      <c r="N9">
        <v>775000</v>
      </c>
    </row>
    <row r="10" spans="2:14" ht="25.5" customHeight="1" x14ac:dyDescent="0.2">
      <c r="B10" s="152"/>
      <c r="C10" s="148"/>
      <c r="D10" s="149"/>
      <c r="E10" s="148"/>
      <c r="F10" s="254"/>
      <c r="G10" s="254"/>
      <c r="H10" s="160">
        <f>SUM(H7:H9)</f>
        <v>191482.27875000003</v>
      </c>
      <c r="N10" s="80">
        <f>+H11+H13+H16+H19+H23+H28+H31+H37</f>
        <v>774999.77875000006</v>
      </c>
    </row>
    <row r="11" spans="2:14" ht="30.75" customHeight="1" x14ac:dyDescent="0.2">
      <c r="B11" s="102"/>
      <c r="C11" s="103"/>
      <c r="D11" s="104"/>
      <c r="E11" s="105"/>
      <c r="F11" s="257" t="s">
        <v>147</v>
      </c>
      <c r="G11" s="257"/>
      <c r="H11" s="106">
        <f>+H10</f>
        <v>191482.27875000003</v>
      </c>
    </row>
    <row r="12" spans="2:14" ht="64.5" customHeight="1" x14ac:dyDescent="0.2">
      <c r="B12" s="266" t="s">
        <v>226</v>
      </c>
      <c r="C12" s="147" t="s">
        <v>194</v>
      </c>
      <c r="D12" s="149" t="s">
        <v>195</v>
      </c>
      <c r="E12" s="148" t="s">
        <v>208</v>
      </c>
      <c r="F12" s="150">
        <f>45000*1.3115</f>
        <v>59017.500000000007</v>
      </c>
      <c r="G12" s="151">
        <v>1</v>
      </c>
      <c r="H12" s="173">
        <f>+F12</f>
        <v>59017.500000000007</v>
      </c>
      <c r="N12" s="80">
        <f>+N9-N10</f>
        <v>0.22124999994412065</v>
      </c>
    </row>
    <row r="13" spans="2:14" ht="18.95" customHeight="1" x14ac:dyDescent="0.2">
      <c r="B13" s="102"/>
      <c r="C13" s="103"/>
      <c r="D13" s="104"/>
      <c r="E13" s="105"/>
      <c r="F13" s="257" t="s">
        <v>147</v>
      </c>
      <c r="G13" s="257"/>
      <c r="H13" s="106">
        <f>SUM(H12)</f>
        <v>59017.500000000007</v>
      </c>
    </row>
    <row r="14" spans="2:14" x14ac:dyDescent="0.2">
      <c r="B14" s="107"/>
      <c r="C14" s="108"/>
      <c r="D14" s="109"/>
      <c r="E14" s="110"/>
      <c r="F14" s="111"/>
      <c r="G14" s="112"/>
      <c r="H14" s="111"/>
    </row>
    <row r="15" spans="2:14" ht="63.75" x14ac:dyDescent="0.2">
      <c r="B15" s="265" t="s">
        <v>227</v>
      </c>
      <c r="C15" s="148" t="s">
        <v>144</v>
      </c>
      <c r="D15" s="149" t="s">
        <v>148</v>
      </c>
      <c r="E15" s="148" t="s">
        <v>145</v>
      </c>
      <c r="F15" s="150">
        <f>145600*1.1</f>
        <v>160160</v>
      </c>
      <c r="G15" s="152">
        <v>0.25</v>
      </c>
      <c r="H15" s="153">
        <f>+F15*G15</f>
        <v>40040</v>
      </c>
      <c r="N15">
        <f>198982+86548</f>
        <v>285530</v>
      </c>
    </row>
    <row r="16" spans="2:14" ht="18.95" customHeight="1" x14ac:dyDescent="0.2">
      <c r="B16" s="140"/>
      <c r="C16" s="140"/>
      <c r="D16" s="140"/>
      <c r="E16" s="140"/>
      <c r="F16" s="262" t="s">
        <v>147</v>
      </c>
      <c r="G16" s="262"/>
      <c r="H16" s="141">
        <f>+H15</f>
        <v>40040</v>
      </c>
    </row>
    <row r="17" spans="1:14" x14ac:dyDescent="0.2">
      <c r="F17" s="73"/>
    </row>
    <row r="18" spans="1:14" ht="51" x14ac:dyDescent="0.2">
      <c r="B18" s="266" t="s">
        <v>228</v>
      </c>
      <c r="C18" s="147" t="s">
        <v>150</v>
      </c>
      <c r="D18" s="147" t="s">
        <v>187</v>
      </c>
      <c r="E18" s="148" t="s">
        <v>151</v>
      </c>
      <c r="F18" s="150">
        <v>35000</v>
      </c>
      <c r="G18" s="152"/>
      <c r="H18" s="174">
        <f>+F18</f>
        <v>35000</v>
      </c>
      <c r="N18" s="80">
        <f>+H11+H13</f>
        <v>250499.77875000003</v>
      </c>
    </row>
    <row r="19" spans="1:14" x14ac:dyDescent="0.2">
      <c r="A19" s="139"/>
      <c r="B19" s="140"/>
      <c r="C19" s="140"/>
      <c r="D19" s="140"/>
      <c r="E19" s="140"/>
      <c r="F19" s="262" t="s">
        <v>147</v>
      </c>
      <c r="G19" s="262"/>
      <c r="H19" s="141">
        <f>+H18</f>
        <v>35000</v>
      </c>
    </row>
    <row r="20" spans="1:14" x14ac:dyDescent="0.2">
      <c r="F20" s="73"/>
    </row>
    <row r="22" spans="1:14" ht="38.25" x14ac:dyDescent="0.2">
      <c r="B22" s="266" t="s">
        <v>229</v>
      </c>
      <c r="C22" s="147" t="s">
        <v>153</v>
      </c>
      <c r="D22" s="147" t="s">
        <v>154</v>
      </c>
      <c r="E22" s="148" t="s">
        <v>152</v>
      </c>
      <c r="F22" s="155">
        <f>46600*1.05</f>
        <v>48930</v>
      </c>
      <c r="G22" s="152"/>
      <c r="H22" s="175">
        <f>+F22</f>
        <v>48930</v>
      </c>
    </row>
    <row r="23" spans="1:14" x14ac:dyDescent="0.2">
      <c r="A23" s="139"/>
      <c r="B23" s="140"/>
      <c r="C23" s="140"/>
      <c r="D23" s="140"/>
      <c r="E23" s="140"/>
      <c r="F23" s="262" t="s">
        <v>147</v>
      </c>
      <c r="G23" s="262"/>
      <c r="H23" s="141">
        <f>H22</f>
        <v>48930</v>
      </c>
    </row>
    <row r="25" spans="1:14" ht="93.75" customHeight="1" x14ac:dyDescent="0.2">
      <c r="B25" s="267" t="s">
        <v>230</v>
      </c>
      <c r="C25" s="169" t="s">
        <v>211</v>
      </c>
      <c r="D25" s="169" t="s">
        <v>213</v>
      </c>
      <c r="E25" s="169" t="s">
        <v>186</v>
      </c>
      <c r="F25" s="170"/>
      <c r="G25" s="170"/>
      <c r="H25" s="171">
        <v>285530</v>
      </c>
    </row>
    <row r="26" spans="1:14" s="70" customFormat="1" ht="65.25" customHeight="1" x14ac:dyDescent="0.2">
      <c r="B26" s="161"/>
      <c r="C26" s="161"/>
      <c r="D26" s="169" t="s">
        <v>212</v>
      </c>
      <c r="E26" s="161"/>
      <c r="F26" s="161"/>
      <c r="G26" s="161"/>
      <c r="H26" s="161"/>
    </row>
    <row r="27" spans="1:14" ht="35.25" customHeight="1" x14ac:dyDescent="0.2">
      <c r="B27" s="154"/>
      <c r="C27" s="154"/>
      <c r="D27" s="159"/>
      <c r="E27" s="154"/>
      <c r="F27" s="154"/>
      <c r="G27" s="154"/>
      <c r="H27" s="172"/>
    </row>
    <row r="28" spans="1:14" ht="18" customHeight="1" x14ac:dyDescent="0.2">
      <c r="B28" s="113"/>
      <c r="C28" s="113"/>
      <c r="D28" s="113"/>
      <c r="E28" s="113"/>
      <c r="F28" s="268" t="s">
        <v>147</v>
      </c>
      <c r="G28" s="268"/>
      <c r="H28" s="114">
        <f>H25</f>
        <v>285530</v>
      </c>
    </row>
    <row r="29" spans="1:14" ht="18" customHeight="1" x14ac:dyDescent="0.2">
      <c r="B29" s="122"/>
      <c r="C29" s="122"/>
      <c r="D29" s="122"/>
      <c r="E29" s="122"/>
      <c r="F29" s="123"/>
      <c r="G29" s="123"/>
      <c r="H29" s="124"/>
    </row>
    <row r="30" spans="1:14" ht="54.75" customHeight="1" x14ac:dyDescent="0.2">
      <c r="B30" s="265" t="s">
        <v>230</v>
      </c>
      <c r="C30" s="147" t="s">
        <v>157</v>
      </c>
      <c r="D30" s="147" t="s">
        <v>159</v>
      </c>
      <c r="E30" s="147" t="s">
        <v>160</v>
      </c>
      <c r="F30" s="156">
        <v>80000</v>
      </c>
      <c r="G30" s="157"/>
      <c r="H30" s="176">
        <f>+F30</f>
        <v>80000</v>
      </c>
    </row>
    <row r="31" spans="1:14" ht="18" customHeight="1" x14ac:dyDescent="0.2">
      <c r="A31" s="139"/>
      <c r="B31" s="140"/>
      <c r="C31" s="140"/>
      <c r="D31" s="140"/>
      <c r="E31" s="140"/>
      <c r="F31" s="262" t="s">
        <v>147</v>
      </c>
      <c r="G31" s="262"/>
      <c r="H31" s="141">
        <f>SUM(H30)</f>
        <v>80000</v>
      </c>
    </row>
    <row r="32" spans="1:14" ht="18" customHeight="1" x14ac:dyDescent="0.2">
      <c r="A32" s="139"/>
      <c r="B32" s="164"/>
      <c r="C32" s="164"/>
      <c r="D32" s="164"/>
      <c r="E32" s="164"/>
      <c r="F32" s="165"/>
      <c r="G32" s="165"/>
      <c r="H32" s="166"/>
    </row>
    <row r="33" spans="1:8" ht="33.75" customHeight="1" x14ac:dyDescent="0.2">
      <c r="A33" s="139"/>
      <c r="B33" s="269" t="s">
        <v>231</v>
      </c>
      <c r="C33" s="181" t="s">
        <v>223</v>
      </c>
      <c r="D33" s="163"/>
      <c r="E33" s="163"/>
      <c r="F33" s="182">
        <v>6382</v>
      </c>
      <c r="G33" s="182"/>
      <c r="H33" s="183">
        <v>6382</v>
      </c>
    </row>
    <row r="34" spans="1:8" ht="18" customHeight="1" x14ac:dyDescent="0.2">
      <c r="A34" s="139"/>
      <c r="B34" s="164"/>
      <c r="C34" s="164"/>
      <c r="D34" s="164"/>
      <c r="E34" s="164"/>
      <c r="F34" s="256" t="s">
        <v>147</v>
      </c>
      <c r="G34" s="256"/>
      <c r="H34" s="166">
        <f>+H33</f>
        <v>6382</v>
      </c>
    </row>
    <row r="35" spans="1:8" s="139" customFormat="1" ht="18" customHeight="1" x14ac:dyDescent="0.2">
      <c r="B35" s="164"/>
      <c r="C35" s="164"/>
      <c r="D35" s="164"/>
      <c r="E35" s="164"/>
      <c r="F35" s="165"/>
      <c r="G35" s="165"/>
      <c r="H35" s="166"/>
    </row>
    <row r="36" spans="1:8" s="167" customFormat="1" ht="50.25" customHeight="1" x14ac:dyDescent="0.2">
      <c r="B36" s="270" t="s">
        <v>232</v>
      </c>
      <c r="C36" s="159" t="s">
        <v>209</v>
      </c>
      <c r="D36" s="159" t="s">
        <v>210</v>
      </c>
      <c r="E36" s="168"/>
      <c r="F36" s="177">
        <v>35000</v>
      </c>
      <c r="G36" s="178"/>
      <c r="H36" s="179">
        <f>+F36</f>
        <v>35000</v>
      </c>
    </row>
    <row r="37" spans="1:8" s="139" customFormat="1" ht="18" customHeight="1" x14ac:dyDescent="0.2">
      <c r="B37" s="164"/>
      <c r="C37" s="164"/>
      <c r="D37" s="164"/>
      <c r="E37" s="164"/>
      <c r="F37" s="255" t="s">
        <v>147</v>
      </c>
      <c r="G37" s="255"/>
      <c r="H37" s="166">
        <f>+H36</f>
        <v>35000</v>
      </c>
    </row>
    <row r="38" spans="1:8" ht="13.5" thickBot="1" x14ac:dyDescent="0.25">
      <c r="B38" s="122"/>
      <c r="C38" s="122"/>
      <c r="D38" s="122"/>
      <c r="E38" s="122"/>
      <c r="F38" s="123"/>
      <c r="G38" s="123"/>
      <c r="H38" s="124"/>
    </row>
    <row r="39" spans="1:8" ht="24.75" customHeight="1" thickBot="1" x14ac:dyDescent="0.25">
      <c r="B39" s="122"/>
      <c r="C39" s="122"/>
      <c r="D39" s="122"/>
      <c r="E39" s="122"/>
      <c r="F39" s="260" t="s">
        <v>162</v>
      </c>
      <c r="G39" s="261"/>
      <c r="H39" s="125">
        <f>+H10+H13+H16+H19+H23+H28+H31+H37+H34</f>
        <v>781381.77875000006</v>
      </c>
    </row>
    <row r="40" spans="1:8" x14ac:dyDescent="0.2">
      <c r="B40" s="122"/>
      <c r="C40" s="122"/>
      <c r="D40" s="122"/>
      <c r="E40" s="122"/>
      <c r="F40" s="123"/>
      <c r="G40" s="123"/>
      <c r="H40" s="124"/>
    </row>
    <row r="41" spans="1:8" ht="13.5" thickBot="1" x14ac:dyDescent="0.25"/>
    <row r="42" spans="1:8" s="70" customFormat="1" ht="26.25" thickBot="1" x14ac:dyDescent="0.25">
      <c r="B42" s="98" t="s">
        <v>141</v>
      </c>
      <c r="C42" s="99" t="s">
        <v>142</v>
      </c>
      <c r="D42" s="99" t="s">
        <v>109</v>
      </c>
      <c r="E42" s="99" t="s">
        <v>93</v>
      </c>
      <c r="F42" s="99" t="s">
        <v>149</v>
      </c>
      <c r="G42" s="99" t="s">
        <v>96</v>
      </c>
      <c r="H42" s="100" t="s">
        <v>158</v>
      </c>
    </row>
    <row r="43" spans="1:8" ht="22.5" customHeight="1" x14ac:dyDescent="0.2">
      <c r="B43" s="117" t="s">
        <v>156</v>
      </c>
      <c r="C43" s="55"/>
      <c r="D43" s="75"/>
      <c r="E43" s="55"/>
      <c r="F43" s="118"/>
      <c r="G43" s="57"/>
      <c r="H43" s="118"/>
    </row>
    <row r="44" spans="1:8" x14ac:dyDescent="0.2">
      <c r="B44" s="56"/>
      <c r="C44" s="56"/>
      <c r="D44" s="56"/>
      <c r="E44" s="56"/>
      <c r="F44" s="56"/>
      <c r="G44" s="57"/>
      <c r="H44" s="56"/>
    </row>
    <row r="45" spans="1:8" ht="78" customHeight="1" x14ac:dyDescent="0.2">
      <c r="B45" s="263" t="s">
        <v>225</v>
      </c>
      <c r="C45" s="69" t="s">
        <v>103</v>
      </c>
      <c r="D45" s="76" t="s">
        <v>224</v>
      </c>
      <c r="E45" s="69"/>
      <c r="F45" s="73">
        <f>62830*1.3115</f>
        <v>82401.545000000013</v>
      </c>
      <c r="G45" s="74">
        <v>0.25</v>
      </c>
      <c r="H45" s="73">
        <f>+F45*G45</f>
        <v>20600.386250000003</v>
      </c>
    </row>
    <row r="46" spans="1:8" ht="68.25" customHeight="1" x14ac:dyDescent="0.2">
      <c r="B46" s="264" t="s">
        <v>226</v>
      </c>
      <c r="C46" s="138" t="s">
        <v>181</v>
      </c>
      <c r="D46" s="138" t="s">
        <v>196</v>
      </c>
      <c r="E46" s="138"/>
      <c r="F46" s="145">
        <v>86620</v>
      </c>
      <c r="G46" s="146" t="s">
        <v>182</v>
      </c>
      <c r="H46" s="145">
        <f>+F46*0.18</f>
        <v>15591.599999999999</v>
      </c>
    </row>
    <row r="47" spans="1:8" ht="96" customHeight="1" x14ac:dyDescent="0.2">
      <c r="B47" s="263" t="s">
        <v>227</v>
      </c>
      <c r="C47" s="71" t="s">
        <v>155</v>
      </c>
      <c r="D47" s="71" t="s">
        <v>192</v>
      </c>
      <c r="E47" s="71"/>
      <c r="F47" s="56"/>
      <c r="G47" s="56"/>
      <c r="H47" s="95">
        <f>1290*50</f>
        <v>64500</v>
      </c>
    </row>
    <row r="48" spans="1:8" ht="57.75" customHeight="1" x14ac:dyDescent="0.2">
      <c r="B48" s="264" t="s">
        <v>228</v>
      </c>
      <c r="D48" s="71" t="s">
        <v>193</v>
      </c>
    </row>
    <row r="49" spans="2:8" ht="31.5" customHeight="1" x14ac:dyDescent="0.2">
      <c r="B49" s="263" t="s">
        <v>229</v>
      </c>
      <c r="C49" s="71" t="s">
        <v>190</v>
      </c>
      <c r="D49" s="71" t="s">
        <v>191</v>
      </c>
      <c r="E49" s="69"/>
      <c r="F49" s="136">
        <v>16000</v>
      </c>
      <c r="G49" s="137"/>
      <c r="H49" s="136">
        <f>+F49</f>
        <v>16000</v>
      </c>
    </row>
    <row r="50" spans="2:8" ht="76.5" x14ac:dyDescent="0.2">
      <c r="B50" s="264" t="s">
        <v>230</v>
      </c>
      <c r="C50" s="71" t="s">
        <v>112</v>
      </c>
      <c r="D50" s="76" t="s">
        <v>188</v>
      </c>
      <c r="E50" s="69"/>
      <c r="F50" s="142">
        <v>80000</v>
      </c>
      <c r="G50" s="143"/>
      <c r="H50" s="144">
        <f>+F50</f>
        <v>80000</v>
      </c>
    </row>
    <row r="51" spans="2:8" ht="36.75" customHeight="1" x14ac:dyDescent="0.2">
      <c r="B51" s="263" t="s">
        <v>231</v>
      </c>
      <c r="C51" s="71" t="s">
        <v>200</v>
      </c>
      <c r="D51" s="71" t="s">
        <v>201</v>
      </c>
      <c r="E51" s="78"/>
      <c r="F51" s="95">
        <v>150000</v>
      </c>
      <c r="G51" s="96"/>
      <c r="H51" s="95">
        <f>+F51</f>
        <v>150000</v>
      </c>
    </row>
    <row r="52" spans="2:8" ht="36.75" customHeight="1" thickBot="1" x14ac:dyDescent="0.25">
      <c r="B52" s="264" t="s">
        <v>232</v>
      </c>
      <c r="C52" s="71" t="s">
        <v>202</v>
      </c>
      <c r="D52" s="71" t="s">
        <v>214</v>
      </c>
      <c r="E52" s="78"/>
      <c r="F52" s="95">
        <v>30000</v>
      </c>
      <c r="G52" s="96"/>
      <c r="H52" s="95">
        <v>30000</v>
      </c>
    </row>
    <row r="53" spans="2:8" ht="13.5" thickBot="1" x14ac:dyDescent="0.25">
      <c r="B53" s="120"/>
      <c r="C53" s="121"/>
      <c r="D53" s="121"/>
      <c r="E53" s="121"/>
      <c r="F53" s="258" t="s">
        <v>161</v>
      </c>
      <c r="G53" s="259"/>
      <c r="H53" s="126">
        <f>SUM(H45:H51)</f>
        <v>346691.98625000002</v>
      </c>
    </row>
    <row r="54" spans="2:8" x14ac:dyDescent="0.2">
      <c r="B54" s="56"/>
      <c r="C54" s="78"/>
      <c r="D54" s="78"/>
      <c r="E54" s="78"/>
      <c r="F54" s="95"/>
      <c r="G54" s="96"/>
      <c r="H54" s="95"/>
    </row>
    <row r="55" spans="2:8" x14ac:dyDescent="0.2">
      <c r="B55" s="56"/>
      <c r="C55" s="78"/>
      <c r="D55" s="78"/>
      <c r="E55" s="78"/>
      <c r="F55" s="95"/>
      <c r="G55" s="96"/>
      <c r="H55" s="95"/>
    </row>
    <row r="56" spans="2:8" x14ac:dyDescent="0.2">
      <c r="B56" s="56"/>
      <c r="C56" s="78"/>
      <c r="D56" s="78"/>
      <c r="E56" s="78"/>
      <c r="F56" s="78"/>
      <c r="G56" s="96"/>
      <c r="H56" s="95"/>
    </row>
    <row r="57" spans="2:8" x14ac:dyDescent="0.2">
      <c r="B57" s="56"/>
      <c r="C57" s="78"/>
      <c r="D57" s="78"/>
      <c r="E57" s="78"/>
      <c r="F57" s="78"/>
      <c r="G57" s="96"/>
      <c r="H57" s="95"/>
    </row>
    <row r="58" spans="2:8" x14ac:dyDescent="0.2">
      <c r="C58" s="70"/>
      <c r="D58" s="70"/>
      <c r="E58" s="70"/>
      <c r="F58" s="70"/>
      <c r="G58" s="74"/>
      <c r="H58" s="73"/>
    </row>
    <row r="59" spans="2:8" x14ac:dyDescent="0.2">
      <c r="C59" s="70"/>
      <c r="D59" s="70"/>
      <c r="E59" s="70"/>
      <c r="F59" s="70"/>
      <c r="G59" s="74"/>
      <c r="H59" s="73"/>
    </row>
    <row r="60" spans="2:8" x14ac:dyDescent="0.2">
      <c r="C60" s="70"/>
      <c r="D60" s="70"/>
      <c r="E60" s="70"/>
      <c r="F60" s="70"/>
      <c r="G60" s="70"/>
      <c r="H60" s="73"/>
    </row>
    <row r="61" spans="2:8" x14ac:dyDescent="0.2">
      <c r="C61" s="70"/>
      <c r="D61" s="70"/>
      <c r="E61" s="70"/>
      <c r="F61" s="70"/>
      <c r="G61" s="70"/>
      <c r="H61" s="73"/>
    </row>
    <row r="62" spans="2:8" x14ac:dyDescent="0.2">
      <c r="C62" s="70"/>
      <c r="D62" s="70"/>
      <c r="E62" s="70"/>
      <c r="F62" s="70"/>
      <c r="G62" s="70"/>
      <c r="H62" s="73"/>
    </row>
  </sheetData>
  <mergeCells count="12">
    <mergeCell ref="F10:G10"/>
    <mergeCell ref="F37:G37"/>
    <mergeCell ref="F34:G34"/>
    <mergeCell ref="F11:G11"/>
    <mergeCell ref="F53:G53"/>
    <mergeCell ref="F39:G39"/>
    <mergeCell ref="F31:G31"/>
    <mergeCell ref="F13:G13"/>
    <mergeCell ref="F16:G16"/>
    <mergeCell ref="F19:G19"/>
    <mergeCell ref="F23:G23"/>
    <mergeCell ref="F28:G28"/>
  </mergeCells>
  <pageMargins left="0.7" right="0.7" top="0.75" bottom="0.75" header="0.3" footer="0.3"/>
  <pageSetup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M29" sqref="M29"/>
    </sheetView>
  </sheetViews>
  <sheetFormatPr defaultRowHeight="12.75" x14ac:dyDescent="0.2"/>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H21"/>
  <sheetViews>
    <sheetView workbookViewId="0">
      <selection activeCell="B7" sqref="B7"/>
    </sheetView>
  </sheetViews>
  <sheetFormatPr defaultRowHeight="12.75" x14ac:dyDescent="0.2"/>
  <cols>
    <col min="2" max="2" width="51.140625" customWidth="1"/>
    <col min="3" max="3" width="39.5703125" customWidth="1"/>
    <col min="4" max="4" width="23.85546875" customWidth="1"/>
    <col min="5" max="5" width="15.28515625" customWidth="1"/>
  </cols>
  <sheetData>
    <row r="2" spans="2:8" ht="13.5" thickBot="1" x14ac:dyDescent="0.25">
      <c r="B2" s="59" t="s">
        <v>171</v>
      </c>
    </row>
    <row r="3" spans="2:8" x14ac:dyDescent="0.2">
      <c r="B3" s="127">
        <v>1</v>
      </c>
      <c r="C3" s="128" t="s">
        <v>165</v>
      </c>
      <c r="D3" s="128">
        <v>2</v>
      </c>
      <c r="E3" s="129">
        <v>3</v>
      </c>
    </row>
    <row r="4" spans="2:8" ht="13.5" thickBot="1" x14ac:dyDescent="0.25">
      <c r="B4" s="130" t="s">
        <v>163</v>
      </c>
      <c r="C4" s="131" t="s">
        <v>109</v>
      </c>
      <c r="D4" s="131" t="s">
        <v>131</v>
      </c>
      <c r="E4" s="132" t="s">
        <v>164</v>
      </c>
    </row>
    <row r="5" spans="2:8" x14ac:dyDescent="0.2">
      <c r="B5" s="59" t="s">
        <v>98</v>
      </c>
    </row>
    <row r="7" spans="2:8" ht="51" x14ac:dyDescent="0.2">
      <c r="B7" s="71" t="s">
        <v>222</v>
      </c>
      <c r="C7" s="71"/>
      <c r="D7" s="71"/>
      <c r="E7" s="95">
        <v>20000</v>
      </c>
    </row>
    <row r="8" spans="2:8" x14ac:dyDescent="0.2">
      <c r="B8" s="71"/>
      <c r="C8" s="71"/>
      <c r="D8" s="119"/>
      <c r="E8" s="95"/>
    </row>
    <row r="9" spans="2:8" x14ac:dyDescent="0.2">
      <c r="B9" s="71"/>
      <c r="C9" s="71"/>
      <c r="D9" s="71"/>
      <c r="E9" s="119"/>
      <c r="F9" s="95"/>
      <c r="G9" s="94"/>
      <c r="H9" s="95"/>
    </row>
    <row r="10" spans="2:8" x14ac:dyDescent="0.2">
      <c r="B10" s="71"/>
      <c r="C10" s="71"/>
      <c r="D10" s="71"/>
      <c r="E10" s="119"/>
      <c r="F10" s="95"/>
      <c r="G10" s="94"/>
      <c r="H10" s="95"/>
    </row>
    <row r="11" spans="2:8" x14ac:dyDescent="0.2">
      <c r="B11" s="71"/>
      <c r="C11" s="71"/>
      <c r="D11" s="71"/>
      <c r="E11" s="119"/>
      <c r="F11" s="95"/>
      <c r="G11" s="94"/>
      <c r="H11" s="95"/>
    </row>
    <row r="12" spans="2:8" x14ac:dyDescent="0.2">
      <c r="B12" s="78"/>
      <c r="C12" s="78"/>
      <c r="D12" s="133" t="s">
        <v>179</v>
      </c>
      <c r="E12" s="95">
        <f>SUM(E7:E9)</f>
        <v>20000</v>
      </c>
    </row>
    <row r="13" spans="2:8" ht="13.5" thickBot="1" x14ac:dyDescent="0.25">
      <c r="B13" s="78"/>
      <c r="C13" s="78"/>
      <c r="D13" s="95"/>
      <c r="E13" s="95"/>
    </row>
    <row r="14" spans="2:8" x14ac:dyDescent="0.2">
      <c r="B14" s="127">
        <v>1</v>
      </c>
      <c r="C14" s="128" t="s">
        <v>165</v>
      </c>
      <c r="D14" s="128">
        <v>2</v>
      </c>
      <c r="E14" s="129">
        <v>3</v>
      </c>
    </row>
    <row r="15" spans="2:8" ht="13.5" thickBot="1" x14ac:dyDescent="0.25">
      <c r="B15" s="130" t="s">
        <v>163</v>
      </c>
      <c r="C15" s="131" t="s">
        <v>109</v>
      </c>
      <c r="D15" s="131" t="s">
        <v>131</v>
      </c>
      <c r="E15" s="132" t="s">
        <v>164</v>
      </c>
    </row>
    <row r="16" spans="2:8" x14ac:dyDescent="0.2">
      <c r="B16" s="59" t="s">
        <v>99</v>
      </c>
    </row>
    <row r="18" spans="2:5" ht="25.5" x14ac:dyDescent="0.2">
      <c r="B18" s="71" t="s">
        <v>197</v>
      </c>
      <c r="C18" s="71" t="s">
        <v>198</v>
      </c>
      <c r="D18" s="71" t="s">
        <v>199</v>
      </c>
      <c r="E18" s="119">
        <f>8*1200</f>
        <v>9600</v>
      </c>
    </row>
    <row r="19" spans="2:5" x14ac:dyDescent="0.2">
      <c r="B19" s="71"/>
      <c r="C19" s="71"/>
      <c r="D19" s="119"/>
      <c r="E19" s="95"/>
    </row>
    <row r="20" spans="2:5" x14ac:dyDescent="0.2">
      <c r="B20" s="71"/>
      <c r="C20" s="71"/>
      <c r="D20" s="95"/>
      <c r="E20" s="95"/>
    </row>
    <row r="21" spans="2:5" ht="25.5" x14ac:dyDescent="0.2">
      <c r="D21" s="97" t="s">
        <v>180</v>
      </c>
      <c r="E21" s="80">
        <f>SUM(E18:E20)</f>
        <v>9600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SF 424A</vt:lpstr>
      <vt:lpstr>Personnel </vt:lpstr>
      <vt:lpstr>Fringe Benefits</vt:lpstr>
      <vt:lpstr>Travel</vt:lpstr>
      <vt:lpstr>Equipment NA</vt:lpstr>
      <vt:lpstr>Supplies</vt:lpstr>
      <vt:lpstr>Contractual</vt:lpstr>
      <vt:lpstr>Construction NA</vt:lpstr>
      <vt:lpstr>Other</vt:lpstr>
      <vt:lpstr>Calculations</vt:lpstr>
      <vt:lpstr>Contractual!Print_Area</vt:lpstr>
      <vt:lpstr>'SF 424A'!Print_Area</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dberg</dc:creator>
  <cp:lastModifiedBy>Dr. Phil Atkins</cp:lastModifiedBy>
  <cp:lastPrinted>2020-02-03T16:53:23Z</cp:lastPrinted>
  <dcterms:created xsi:type="dcterms:W3CDTF">2004-02-26T21:08:48Z</dcterms:created>
  <dcterms:modified xsi:type="dcterms:W3CDTF">2021-03-23T14:42:02Z</dcterms:modified>
</cp:coreProperties>
</file>